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010" activeTab="1"/>
  </bookViews>
  <sheets>
    <sheet name="江西省商品房销售明码标价楼盘公示表" sheetId="1" r:id="rId1"/>
    <sheet name="江西省商品房销售明码标价销售公示8#楼" sheetId="2" r:id="rId2"/>
    <sheet name="Sheet1" sheetId="3" r:id="rId3"/>
    <sheet name="Sheet2" sheetId="4" r:id="rId4"/>
  </sheets>
  <externalReferences>
    <externalReference r:id="rId7"/>
  </externalReferences>
  <definedNames>
    <definedName name="_xlnm.Print_Area" localSheetId="1">'江西省商品房销售明码标价销售公示8#楼'!$A$1:$R$65</definedName>
  </definedNames>
  <calcPr fullCalcOnLoad="1"/>
</workbook>
</file>

<file path=xl/sharedStrings.xml><?xml version="1.0" encoding="utf-8"?>
<sst xmlns="http://schemas.openxmlformats.org/spreadsheetml/2006/main" count="331" uniqueCount="132">
  <si>
    <t>附件一：</t>
  </si>
  <si>
    <t>江西省商品房销售明码标价楼盘公示</t>
  </si>
  <si>
    <t>基  本  情  况</t>
  </si>
  <si>
    <t>开发企业名称</t>
  </si>
  <si>
    <t>赣州民德置业有限公司</t>
  </si>
  <si>
    <t>楼盘名称</t>
  </si>
  <si>
    <t>赣州国贸星州润达城项目（E6-1、E6-5、E6-6）地块</t>
  </si>
  <si>
    <t>预售许可证号</t>
  </si>
  <si>
    <t>坐落位置</t>
  </si>
  <si>
    <t>沙河组团E6-1、E6-5、E6-6地块</t>
  </si>
  <si>
    <t>土地性质</t>
  </si>
  <si>
    <t>城镇住宅用地</t>
  </si>
  <si>
    <t>土地使用起止年限</t>
  </si>
  <si>
    <t>2018.12.29-2088.12.28</t>
  </si>
  <si>
    <t>容积率</t>
  </si>
  <si>
    <t>1.52</t>
  </si>
  <si>
    <t>绿化率</t>
  </si>
  <si>
    <t>30%</t>
  </si>
  <si>
    <t>车位配比率</t>
  </si>
  <si>
    <t>1:0.9</t>
  </si>
  <si>
    <t>楼盘总栋数</t>
  </si>
  <si>
    <t>7栋</t>
  </si>
  <si>
    <t>销售房源总数量（套）</t>
  </si>
  <si>
    <t>619</t>
  </si>
  <si>
    <t>水、电、燃气、供暖、通讯等基础设施配套情况</t>
  </si>
  <si>
    <t>无集中供暖设施，水、电、燃气及通讯等配套设施分别独立入户，单独计量。</t>
  </si>
  <si>
    <t>代  办  收  费</t>
  </si>
  <si>
    <t>收费项目名称</t>
  </si>
  <si>
    <t>收费标准</t>
  </si>
  <si>
    <t>批准文号</t>
  </si>
  <si>
    <t>是否自愿</t>
  </si>
  <si>
    <t>燃气，闭路电视初装</t>
  </si>
  <si>
    <t>以政府相关单位规定收取</t>
  </si>
  <si>
    <t>是</t>
  </si>
  <si>
    <t>水电</t>
  </si>
  <si>
    <t>不动产登记费</t>
  </si>
  <si>
    <t>住宅、车位80元/户；商业550元/户</t>
  </si>
  <si>
    <t>1、国家发展改革委、财政部关于规范房屋登记费计费方式和收费标准等有关问题的通知（发改价格[2008]924号）；2、《赣州市不动产登记中心关于不动产登记收费事项的公告》</t>
  </si>
  <si>
    <t>物业管理收费</t>
  </si>
  <si>
    <t>高层</t>
  </si>
  <si>
    <r>
      <rPr>
        <sz val="11"/>
        <rFont val="宋体"/>
        <family val="0"/>
      </rPr>
      <t>2.3元/月</t>
    </r>
    <r>
      <rPr>
        <sz val="11"/>
        <rFont val="微软雅黑"/>
        <family val="2"/>
      </rPr>
      <t>·</t>
    </r>
    <r>
      <rPr>
        <sz val="11"/>
        <rFont val="宋体"/>
        <family val="0"/>
      </rPr>
      <t>㎡</t>
    </r>
  </si>
  <si>
    <t>商业</t>
  </si>
  <si>
    <r>
      <rPr>
        <sz val="11"/>
        <rFont val="宋体"/>
        <family val="0"/>
      </rPr>
      <t>3.5元/月</t>
    </r>
    <r>
      <rPr>
        <sz val="11"/>
        <rFont val="微软雅黑"/>
        <family val="2"/>
      </rPr>
      <t>·</t>
    </r>
    <r>
      <rPr>
        <sz val="11"/>
        <rFont val="宋体"/>
        <family val="0"/>
      </rPr>
      <t>㎡</t>
    </r>
  </si>
  <si>
    <t>幼儿园</t>
  </si>
  <si>
    <t>停车位</t>
  </si>
  <si>
    <r>
      <t>60元/月</t>
    </r>
    <r>
      <rPr>
        <sz val="11"/>
        <rFont val="微软雅黑"/>
        <family val="2"/>
      </rPr>
      <t>·</t>
    </r>
    <r>
      <rPr>
        <sz val="11"/>
        <rFont val="宋体"/>
        <family val="0"/>
      </rPr>
      <t>个</t>
    </r>
  </si>
  <si>
    <t>优惠折扣及享受优惠的条件</t>
  </si>
  <si>
    <t>无</t>
  </si>
  <si>
    <t xml:space="preserve">  赣州市发改委监制                      价格举报电话：12315</t>
  </si>
  <si>
    <t>江西省商品房销售明码标价销售公示</t>
  </si>
  <si>
    <t>当期销售的房源名称</t>
  </si>
  <si>
    <t xml:space="preserve"> 赣州国贸星州润达城项目（E6-1、E6-5、E6-6）地块8#栋住宅</t>
  </si>
  <si>
    <t>当期销售的房源总数量</t>
  </si>
  <si>
    <t>102套</t>
  </si>
  <si>
    <t>层高</t>
  </si>
  <si>
    <t>2.9米</t>
  </si>
  <si>
    <t>楼盘建筑结构</t>
  </si>
  <si>
    <t>框剪</t>
  </si>
  <si>
    <t>装修状况</t>
  </si>
  <si>
    <t>毛坯</t>
  </si>
  <si>
    <t>朝向</t>
  </si>
  <si>
    <t>南北</t>
  </si>
  <si>
    <t>栋号</t>
  </si>
  <si>
    <t>层数</t>
  </si>
  <si>
    <t>房号</t>
  </si>
  <si>
    <t>建筑面积
（㎡）</t>
  </si>
  <si>
    <t>套内建筑面积（㎡）</t>
  </si>
  <si>
    <t>单价
（元/㎡）</t>
  </si>
  <si>
    <t>总价（元）</t>
  </si>
  <si>
    <t>销售状态</t>
  </si>
  <si>
    <t>实际成交价</t>
  </si>
  <si>
    <t>2</t>
  </si>
  <si>
    <t>未售</t>
  </si>
  <si>
    <t>10</t>
  </si>
  <si>
    <t>11</t>
  </si>
  <si>
    <t>3</t>
  </si>
  <si>
    <t>12</t>
  </si>
  <si>
    <t>4</t>
  </si>
  <si>
    <t>13</t>
  </si>
  <si>
    <t>5</t>
  </si>
  <si>
    <t>14</t>
  </si>
  <si>
    <t>6</t>
  </si>
  <si>
    <t>15</t>
  </si>
  <si>
    <t>7</t>
  </si>
  <si>
    <t>16</t>
  </si>
  <si>
    <t>8</t>
  </si>
  <si>
    <t>17</t>
  </si>
  <si>
    <t>9</t>
  </si>
  <si>
    <t>18</t>
  </si>
  <si>
    <t>套数</t>
  </si>
  <si>
    <t>面积</t>
  </si>
  <si>
    <t xml:space="preserve">  赣州市发改委监制                          价格举报电话：12315</t>
  </si>
  <si>
    <t>货值</t>
  </si>
  <si>
    <t>单元</t>
  </si>
  <si>
    <t>最低单价</t>
  </si>
  <si>
    <t>最低总价</t>
  </si>
  <si>
    <t>最高单价</t>
  </si>
  <si>
    <t>最高总价</t>
  </si>
  <si>
    <t>层差比</t>
  </si>
  <si>
    <t>均价</t>
  </si>
  <si>
    <t>01</t>
  </si>
  <si>
    <t>02</t>
  </si>
  <si>
    <t>03</t>
  </si>
  <si>
    <t>04</t>
  </si>
  <si>
    <t>05</t>
  </si>
  <si>
    <t>06</t>
  </si>
  <si>
    <t>住宅面积</t>
  </si>
  <si>
    <t>住宅</t>
  </si>
  <si>
    <t>总面积</t>
  </si>
  <si>
    <t>总货值</t>
  </si>
  <si>
    <t>总均价</t>
  </si>
  <si>
    <t>住宅总货值</t>
  </si>
  <si>
    <t>住宅均价</t>
  </si>
  <si>
    <t>商铺面积</t>
  </si>
  <si>
    <t>商铺</t>
  </si>
  <si>
    <t>商铺货值</t>
  </si>
  <si>
    <t>商铺均价</t>
  </si>
  <si>
    <t>消控室面积</t>
  </si>
  <si>
    <t>其他区域面积</t>
  </si>
  <si>
    <t>社区养老用房面积</t>
  </si>
  <si>
    <t>物管用房面积</t>
  </si>
  <si>
    <t>国贸赣州原一房一价定价申报表</t>
  </si>
  <si>
    <t>幢号</t>
  </si>
  <si>
    <t>室号</t>
  </si>
  <si>
    <t>层差</t>
  </si>
  <si>
    <t>标准层单价</t>
  </si>
  <si>
    <t>特殊调差</t>
  </si>
  <si>
    <r>
      <rPr>
        <b/>
        <sz val="11"/>
        <color indexed="8"/>
        <rFont val="微软雅黑"/>
        <family val="2"/>
      </rPr>
      <t>控制单价                   （元/</t>
    </r>
    <r>
      <rPr>
        <b/>
        <sz val="11"/>
        <color indexed="8"/>
        <rFont val="微软雅黑"/>
        <family val="2"/>
      </rPr>
      <t>㎡）</t>
    </r>
  </si>
  <si>
    <t>控制总价
（元）</t>
  </si>
  <si>
    <r>
      <rPr>
        <b/>
        <sz val="11"/>
        <color indexed="8"/>
        <rFont val="微软雅黑"/>
        <family val="2"/>
      </rPr>
      <t>表单价                   （元/</t>
    </r>
    <r>
      <rPr>
        <b/>
        <sz val="11"/>
        <color indexed="8"/>
        <rFont val="微软雅黑"/>
        <family val="2"/>
      </rPr>
      <t>㎡）</t>
    </r>
  </si>
  <si>
    <t>表总价
（元）</t>
  </si>
  <si>
    <t>下浮比例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</si>
</sst>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0.00000_ 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微软雅黑"/>
      <family val="2"/>
    </font>
    <font>
      <b/>
      <sz val="11"/>
      <name val="微软雅黑"/>
      <family val="2"/>
    </font>
    <font>
      <b/>
      <sz val="16"/>
      <name val="宋体"/>
      <family val="0"/>
    </font>
    <font>
      <sz val="12"/>
      <name val="楷体_GB2312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name val="微软雅黑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微软雅黑"/>
      <family val="2"/>
    </font>
    <font>
      <sz val="12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850010871887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0" borderId="0">
      <alignment vertical="center"/>
      <protection/>
    </xf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/>
      <protection/>
    </xf>
  </cellStyleXfs>
  <cellXfs count="74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/>
    </xf>
    <xf numFmtId="0" fontId="43" fillId="0" borderId="9" xfId="64" applyFont="1" applyFill="1" applyBorder="1" applyAlignment="1">
      <alignment horizontal="center" vertical="center"/>
      <protection/>
    </xf>
    <xf numFmtId="0" fontId="46" fillId="0" borderId="9" xfId="64" applyFont="1" applyFill="1" applyBorder="1" applyAlignment="1">
      <alignment horizontal="center" vertical="center"/>
      <protection/>
    </xf>
    <xf numFmtId="0" fontId="5" fillId="33" borderId="9" xfId="64" applyFont="1" applyFill="1" applyBorder="1" applyAlignment="1">
      <alignment horizontal="center" vertical="center" wrapText="1"/>
      <protection/>
    </xf>
    <xf numFmtId="176" fontId="5" fillId="33" borderId="9" xfId="64" applyNumberFormat="1" applyFont="1" applyFill="1" applyBorder="1" applyAlignment="1">
      <alignment horizontal="center" vertical="center" wrapText="1"/>
      <protection/>
    </xf>
    <xf numFmtId="177" fontId="46" fillId="34" borderId="9" xfId="64" applyNumberFormat="1" applyFont="1" applyFill="1" applyBorder="1" applyAlignment="1">
      <alignment horizontal="center" vertical="center" wrapText="1"/>
      <protection/>
    </xf>
    <xf numFmtId="176" fontId="46" fillId="34" borderId="9" xfId="64" applyNumberFormat="1" applyFont="1" applyFill="1" applyBorder="1" applyAlignment="1">
      <alignment horizontal="center" vertical="center" wrapText="1"/>
      <protection/>
    </xf>
    <xf numFmtId="0" fontId="26" fillId="0" borderId="9" xfId="0" applyFont="1" applyFill="1" applyBorder="1" applyAlignment="1">
      <alignment horizontal="center"/>
    </xf>
    <xf numFmtId="176" fontId="26" fillId="0" borderId="9" xfId="0" applyNumberFormat="1" applyFont="1" applyFill="1" applyBorder="1" applyAlignment="1">
      <alignment horizontal="center"/>
    </xf>
    <xf numFmtId="0" fontId="46" fillId="34" borderId="9" xfId="64" applyFont="1" applyFill="1" applyBorder="1" applyAlignment="1">
      <alignment horizontal="center" vertical="center" wrapText="1"/>
      <protection/>
    </xf>
    <xf numFmtId="0" fontId="46" fillId="0" borderId="9" xfId="64" applyFont="1" applyFill="1" applyBorder="1" applyAlignment="1">
      <alignment horizontal="center" vertical="center" wrapText="1"/>
      <protection/>
    </xf>
    <xf numFmtId="9" fontId="26" fillId="0" borderId="9" xfId="0" applyNumberFormat="1" applyFont="1" applyFill="1" applyBorder="1" applyAlignment="1">
      <alignment horizontal="center"/>
    </xf>
    <xf numFmtId="0" fontId="26" fillId="35" borderId="0" xfId="0" applyFont="1" applyFill="1" applyBorder="1" applyAlignment="1">
      <alignment/>
    </xf>
    <xf numFmtId="0" fontId="0" fillId="21" borderId="9" xfId="0" applyFill="1" applyBorder="1" applyAlignment="1">
      <alignment vertical="center"/>
    </xf>
    <xf numFmtId="0" fontId="0" fillId="21" borderId="9" xfId="0" applyFill="1" applyBorder="1" applyAlignment="1">
      <alignment horizontal="center" vertical="center"/>
    </xf>
    <xf numFmtId="0" fontId="0" fillId="17" borderId="9" xfId="0" applyFill="1" applyBorder="1" applyAlignment="1">
      <alignment vertical="center"/>
    </xf>
    <xf numFmtId="0" fontId="0" fillId="17" borderId="9" xfId="0" applyFill="1" applyBorder="1" applyAlignment="1">
      <alignment horizontal="center" vertical="center"/>
    </xf>
    <xf numFmtId="0" fontId="0" fillId="13" borderId="9" xfId="0" applyFill="1" applyBorder="1" applyAlignment="1">
      <alignment vertical="center"/>
    </xf>
    <xf numFmtId="0" fontId="0" fillId="13" borderId="9" xfId="0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176" fontId="47" fillId="0" borderId="11" xfId="0" applyNumberFormat="1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/>
    </xf>
    <xf numFmtId="178" fontId="47" fillId="0" borderId="9" xfId="0" applyNumberFormat="1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176" fontId="47" fillId="0" borderId="14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0" xfId="25" applyNumberFormat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6" fillId="0" borderId="16" xfId="0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普通 2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7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288;&#20215;&#24046;15%&#65289;8#&#27004;&#19968;&#25151;&#19968;&#20215;&#34920;&#65288;&#25913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#楼销控"/>
      <sheetName val="8#楼一房一价表"/>
      <sheetName val="Sheet1"/>
    </sheetNames>
    <sheetDataSet>
      <sheetData sheetId="0">
        <row r="5">
          <cell r="B5">
            <v>0</v>
          </cell>
          <cell r="E5">
            <v>0</v>
          </cell>
          <cell r="H5">
            <v>0</v>
          </cell>
          <cell r="K5">
            <v>0</v>
          </cell>
          <cell r="N5">
            <v>0</v>
          </cell>
          <cell r="Q5">
            <v>0</v>
          </cell>
          <cell r="U5">
            <v>94.31</v>
          </cell>
          <cell r="V5">
            <v>7969.543263716229</v>
          </cell>
          <cell r="W5">
            <v>751607.6252010777</v>
          </cell>
          <cell r="X5">
            <v>8388.99290917498</v>
          </cell>
          <cell r="Y5">
            <v>791165.9212642923</v>
          </cell>
          <cell r="Z5">
            <v>1805</v>
          </cell>
          <cell r="AA5">
            <v>94.31</v>
          </cell>
          <cell r="AB5">
            <v>7819.543263716229</v>
          </cell>
          <cell r="AC5">
            <v>737461.1252010777</v>
          </cell>
          <cell r="AD5">
            <v>8231.098172332873</v>
          </cell>
          <cell r="AE5">
            <v>776274.8686327133</v>
          </cell>
          <cell r="AF5">
            <v>1804</v>
          </cell>
          <cell r="AG5">
            <v>89.85</v>
          </cell>
          <cell r="AH5">
            <v>7619.543263716229</v>
          </cell>
          <cell r="AI5">
            <v>684615.9622449032</v>
          </cell>
          <cell r="AJ5">
            <v>8020.5718565434</v>
          </cell>
          <cell r="AK5">
            <v>720648.3813104244</v>
          </cell>
          <cell r="AL5">
            <v>1803</v>
          </cell>
          <cell r="AM5">
            <v>89.85</v>
          </cell>
          <cell r="AN5">
            <v>7659.543263716229</v>
          </cell>
          <cell r="AO5">
            <v>688209.9622449032</v>
          </cell>
          <cell r="AP5">
            <v>8062.677119701295</v>
          </cell>
          <cell r="AQ5">
            <v>724431.5392051613</v>
          </cell>
          <cell r="AR5">
            <v>1802</v>
          </cell>
          <cell r="AS5">
            <v>94.31</v>
          </cell>
          <cell r="AT5">
            <v>7849.543263716229</v>
          </cell>
          <cell r="AU5">
            <v>740290.4252010776</v>
          </cell>
          <cell r="AV5">
            <v>8262.677119701295</v>
          </cell>
          <cell r="AW5">
            <v>779253.0791590291</v>
          </cell>
          <cell r="AX5">
            <v>1801</v>
          </cell>
          <cell r="AY5">
            <v>94.31</v>
          </cell>
          <cell r="AZ5">
            <v>8164.543263716229</v>
          </cell>
          <cell r="BA5">
            <v>769998.0752010776</v>
          </cell>
          <cell r="BB5">
            <v>8594.256067069715</v>
          </cell>
          <cell r="BC5">
            <v>810524.2896853449</v>
          </cell>
        </row>
        <row r="6">
          <cell r="B6">
            <v>0</v>
          </cell>
          <cell r="E6">
            <v>0</v>
          </cell>
          <cell r="H6">
            <v>0</v>
          </cell>
          <cell r="K6">
            <v>0</v>
          </cell>
          <cell r="N6">
            <v>0</v>
          </cell>
          <cell r="Q6">
            <v>0</v>
          </cell>
          <cell r="U6">
            <v>94.31</v>
          </cell>
          <cell r="V6">
            <v>8169.543263716229</v>
          </cell>
          <cell r="W6">
            <v>770469.6252010777</v>
          </cell>
          <cell r="X6">
            <v>8599.519224964453</v>
          </cell>
          <cell r="Y6">
            <v>811020.6581063976</v>
          </cell>
          <cell r="Z6">
            <v>1705</v>
          </cell>
          <cell r="AA6">
            <v>94.31</v>
          </cell>
          <cell r="AB6">
            <v>8019.543263716229</v>
          </cell>
          <cell r="AC6">
            <v>756323.1252010777</v>
          </cell>
          <cell r="AD6">
            <v>8441.624488122348</v>
          </cell>
          <cell r="AE6">
            <v>796129.6054748186</v>
          </cell>
          <cell r="AF6">
            <v>1704</v>
          </cell>
          <cell r="AG6">
            <v>89.85</v>
          </cell>
          <cell r="AH6">
            <v>7819.543263716229</v>
          </cell>
          <cell r="AI6">
            <v>702585.9622449032</v>
          </cell>
          <cell r="AJ6">
            <v>8231.098172332873</v>
          </cell>
          <cell r="AK6">
            <v>739564.1707841087</v>
          </cell>
          <cell r="AL6">
            <v>1703</v>
          </cell>
          <cell r="AM6">
            <v>89.85</v>
          </cell>
          <cell r="AN6">
            <v>7859.543263716229</v>
          </cell>
          <cell r="AO6">
            <v>706179.9622449032</v>
          </cell>
          <cell r="AP6">
            <v>8273.203435490768</v>
          </cell>
          <cell r="AQ6">
            <v>743347.3286788455</v>
          </cell>
          <cell r="AR6">
            <v>1702</v>
          </cell>
          <cell r="AS6">
            <v>94.31</v>
          </cell>
          <cell r="AT6">
            <v>8049.543263716229</v>
          </cell>
          <cell r="AU6">
            <v>759152.4252010776</v>
          </cell>
          <cell r="AV6">
            <v>8473.203435490768</v>
          </cell>
          <cell r="AW6">
            <v>799107.8160011343</v>
          </cell>
          <cell r="AX6">
            <v>1701</v>
          </cell>
          <cell r="AY6">
            <v>94.31</v>
          </cell>
          <cell r="AZ6">
            <v>8364.54326371623</v>
          </cell>
          <cell r="BA6">
            <v>788860.0752010777</v>
          </cell>
          <cell r="BB6">
            <v>8804.78238285919</v>
          </cell>
          <cell r="BC6">
            <v>830379.0265274503</v>
          </cell>
        </row>
        <row r="7">
          <cell r="B7">
            <v>0</v>
          </cell>
          <cell r="E7">
            <v>0</v>
          </cell>
          <cell r="H7">
            <v>0</v>
          </cell>
          <cell r="K7">
            <v>0</v>
          </cell>
          <cell r="N7">
            <v>0</v>
          </cell>
          <cell r="Q7">
            <v>0</v>
          </cell>
          <cell r="U7">
            <v>94.31</v>
          </cell>
          <cell r="V7">
            <v>8169.543263716229</v>
          </cell>
          <cell r="W7">
            <v>770469.6252010777</v>
          </cell>
          <cell r="X7">
            <v>8599.519224964453</v>
          </cell>
          <cell r="Y7">
            <v>811020.6581063976</v>
          </cell>
          <cell r="Z7">
            <v>1605</v>
          </cell>
          <cell r="AA7">
            <v>94.31</v>
          </cell>
          <cell r="AB7">
            <v>8019.543263716229</v>
          </cell>
          <cell r="AC7">
            <v>756323.1252010777</v>
          </cell>
          <cell r="AD7">
            <v>8441.624488122348</v>
          </cell>
          <cell r="AE7">
            <v>796129.6054748186</v>
          </cell>
          <cell r="AF7">
            <v>1604</v>
          </cell>
          <cell r="AG7">
            <v>89.85</v>
          </cell>
          <cell r="AH7">
            <v>7819.543263716229</v>
          </cell>
          <cell r="AI7">
            <v>702585.9622449032</v>
          </cell>
          <cell r="AJ7">
            <v>8231.098172332873</v>
          </cell>
          <cell r="AK7">
            <v>739564.1707841087</v>
          </cell>
          <cell r="AL7">
            <v>1603</v>
          </cell>
          <cell r="AM7">
            <v>89.85</v>
          </cell>
          <cell r="AN7">
            <v>7859.543263716229</v>
          </cell>
          <cell r="AO7">
            <v>706179.9622449032</v>
          </cell>
          <cell r="AP7">
            <v>8273.203435490768</v>
          </cell>
          <cell r="AQ7">
            <v>743347.3286788455</v>
          </cell>
          <cell r="AR7">
            <v>1602</v>
          </cell>
          <cell r="AS7">
            <v>94.31</v>
          </cell>
          <cell r="AT7">
            <v>8049.543263716229</v>
          </cell>
          <cell r="AU7">
            <v>759152.4252010776</v>
          </cell>
          <cell r="AV7">
            <v>8473.203435490768</v>
          </cell>
          <cell r="AW7">
            <v>799107.8160011343</v>
          </cell>
          <cell r="AX7">
            <v>1601</v>
          </cell>
          <cell r="AY7">
            <v>94.31</v>
          </cell>
          <cell r="AZ7">
            <v>8364.54326371623</v>
          </cell>
          <cell r="BA7">
            <v>788860.0752010777</v>
          </cell>
          <cell r="BB7">
            <v>8804.78238285919</v>
          </cell>
          <cell r="BC7">
            <v>830379.0265274503</v>
          </cell>
        </row>
        <row r="8">
          <cell r="B8">
            <v>60</v>
          </cell>
          <cell r="E8">
            <v>60</v>
          </cell>
          <cell r="H8">
            <v>60</v>
          </cell>
          <cell r="K8">
            <v>50</v>
          </cell>
          <cell r="N8">
            <v>40</v>
          </cell>
          <cell r="Q8">
            <v>55</v>
          </cell>
          <cell r="U8">
            <v>94.31</v>
          </cell>
          <cell r="V8">
            <v>8169.543263716229</v>
          </cell>
          <cell r="W8">
            <v>770469.6252010777</v>
          </cell>
          <cell r="X8">
            <v>8599.519224964453</v>
          </cell>
          <cell r="Y8">
            <v>811020.6581063976</v>
          </cell>
          <cell r="Z8">
            <v>1505</v>
          </cell>
          <cell r="AA8">
            <v>94.31</v>
          </cell>
          <cell r="AB8">
            <v>8019.543263716229</v>
          </cell>
          <cell r="AC8">
            <v>756323.1252010777</v>
          </cell>
          <cell r="AD8">
            <v>8441.624488122348</v>
          </cell>
          <cell r="AE8">
            <v>796129.6054748186</v>
          </cell>
          <cell r="AF8">
            <v>1504</v>
          </cell>
          <cell r="AG8">
            <v>89.85</v>
          </cell>
          <cell r="AH8">
            <v>7819.543263716229</v>
          </cell>
          <cell r="AI8">
            <v>702585.9622449032</v>
          </cell>
          <cell r="AJ8">
            <v>8231.098172332873</v>
          </cell>
          <cell r="AK8">
            <v>739564.1707841087</v>
          </cell>
          <cell r="AL8">
            <v>1503</v>
          </cell>
          <cell r="AM8">
            <v>89.85</v>
          </cell>
          <cell r="AN8">
            <v>7859.543263716229</v>
          </cell>
          <cell r="AO8">
            <v>706179.9622449032</v>
          </cell>
          <cell r="AP8">
            <v>8273.203435490768</v>
          </cell>
          <cell r="AQ8">
            <v>743347.3286788455</v>
          </cell>
          <cell r="AR8">
            <v>1502</v>
          </cell>
          <cell r="AS8">
            <v>94.31</v>
          </cell>
          <cell r="AT8">
            <v>8049.543263716229</v>
          </cell>
          <cell r="AU8">
            <v>759152.4252010776</v>
          </cell>
          <cell r="AV8">
            <v>8473.203435490768</v>
          </cell>
          <cell r="AW8">
            <v>799107.8160011343</v>
          </cell>
          <cell r="AX8">
            <v>1501</v>
          </cell>
          <cell r="AY8">
            <v>94.31</v>
          </cell>
          <cell r="AZ8">
            <v>8364.54326371623</v>
          </cell>
          <cell r="BA8">
            <v>788860.0752010777</v>
          </cell>
          <cell r="BB8">
            <v>8804.78238285919</v>
          </cell>
          <cell r="BC8">
            <v>830379.0265274503</v>
          </cell>
        </row>
        <row r="9">
          <cell r="B9">
            <v>60</v>
          </cell>
          <cell r="E9">
            <v>60</v>
          </cell>
          <cell r="H9">
            <v>60</v>
          </cell>
          <cell r="K9">
            <v>60</v>
          </cell>
          <cell r="N9">
            <v>60</v>
          </cell>
          <cell r="Q9">
            <v>60</v>
          </cell>
          <cell r="U9">
            <v>94.31</v>
          </cell>
          <cell r="V9">
            <v>8009.543263716229</v>
          </cell>
          <cell r="W9">
            <v>755380.0252010776</v>
          </cell>
          <cell r="X9">
            <v>8431.098172332873</v>
          </cell>
          <cell r="Y9">
            <v>795136.8686327132</v>
          </cell>
          <cell r="Z9">
            <v>1405</v>
          </cell>
          <cell r="AA9">
            <v>94.31</v>
          </cell>
          <cell r="AB9">
            <v>7859.543263716229</v>
          </cell>
          <cell r="AC9">
            <v>741233.5252010776</v>
          </cell>
          <cell r="AD9">
            <v>8273.203435490768</v>
          </cell>
          <cell r="AE9">
            <v>780245.8160011343</v>
          </cell>
          <cell r="AF9">
            <v>1404</v>
          </cell>
          <cell r="AG9">
            <v>89.85</v>
          </cell>
          <cell r="AH9">
            <v>7659.543263716229</v>
          </cell>
          <cell r="AI9">
            <v>688209.9622449032</v>
          </cell>
          <cell r="AJ9">
            <v>8062.677119701295</v>
          </cell>
          <cell r="AK9">
            <v>724431.5392051613</v>
          </cell>
          <cell r="AL9">
            <v>1403</v>
          </cell>
          <cell r="AM9">
            <v>89.85</v>
          </cell>
          <cell r="AN9">
            <v>7709.543263716229</v>
          </cell>
          <cell r="AO9">
            <v>692702.4622449032</v>
          </cell>
          <cell r="AP9">
            <v>8115.308698648664</v>
          </cell>
          <cell r="AQ9">
            <v>729160.4865735824</v>
          </cell>
          <cell r="AR9">
            <v>1402</v>
          </cell>
          <cell r="AS9">
            <v>94.31</v>
          </cell>
          <cell r="AT9">
            <v>7909.543263716229</v>
          </cell>
          <cell r="AU9">
            <v>745949.0252010776</v>
          </cell>
          <cell r="AV9">
            <v>8325.835014438137</v>
          </cell>
          <cell r="AW9">
            <v>785209.5002116606</v>
          </cell>
          <cell r="AX9">
            <v>1401</v>
          </cell>
          <cell r="AY9">
            <v>94.31</v>
          </cell>
          <cell r="AZ9">
            <v>8209.54326371623</v>
          </cell>
          <cell r="BA9">
            <v>774242.0252010777</v>
          </cell>
          <cell r="BB9">
            <v>8641.624488122348</v>
          </cell>
          <cell r="BC9">
            <v>814991.6054748186</v>
          </cell>
        </row>
        <row r="10">
          <cell r="B10">
            <v>60</v>
          </cell>
          <cell r="E10">
            <v>60</v>
          </cell>
          <cell r="H10">
            <v>60</v>
          </cell>
          <cell r="K10">
            <v>60</v>
          </cell>
          <cell r="N10">
            <v>60</v>
          </cell>
          <cell r="Q10">
            <v>60</v>
          </cell>
          <cell r="U10">
            <v>94.31</v>
          </cell>
          <cell r="V10">
            <v>8049.543263716229</v>
          </cell>
          <cell r="W10">
            <v>759152.4252010776</v>
          </cell>
          <cell r="X10">
            <v>8473.203435490768</v>
          </cell>
          <cell r="Y10">
            <v>799107.8160011343</v>
          </cell>
          <cell r="Z10">
            <v>1305</v>
          </cell>
          <cell r="AA10">
            <v>94.31</v>
          </cell>
          <cell r="AB10">
            <v>7899.543263716229</v>
          </cell>
          <cell r="AC10">
            <v>745005.9252010776</v>
          </cell>
          <cell r="AD10">
            <v>8315.308698648661</v>
          </cell>
          <cell r="AE10">
            <v>784216.7633695554</v>
          </cell>
          <cell r="AF10">
            <v>1304</v>
          </cell>
          <cell r="AG10">
            <v>89.85</v>
          </cell>
          <cell r="AH10">
            <v>7699.543263716229</v>
          </cell>
          <cell r="AI10">
            <v>691803.9622449032</v>
          </cell>
          <cell r="AJ10">
            <v>8104.782382859189</v>
          </cell>
          <cell r="AK10">
            <v>728214.6970998981</v>
          </cell>
          <cell r="AL10">
            <v>1303</v>
          </cell>
          <cell r="AM10">
            <v>89.85</v>
          </cell>
          <cell r="AN10">
            <v>7749.543263716229</v>
          </cell>
          <cell r="AO10">
            <v>696296.4622449032</v>
          </cell>
          <cell r="AP10">
            <v>8157.413961806558</v>
          </cell>
          <cell r="AQ10">
            <v>732943.6444683193</v>
          </cell>
          <cell r="AR10">
            <v>1302</v>
          </cell>
          <cell r="AS10">
            <v>94.31</v>
          </cell>
          <cell r="AT10">
            <v>7949.543263716229</v>
          </cell>
          <cell r="AU10">
            <v>749721.4252010776</v>
          </cell>
          <cell r="AV10">
            <v>8367.940277596032</v>
          </cell>
          <cell r="AW10">
            <v>789180.4475800818</v>
          </cell>
          <cell r="AX10">
            <v>1301</v>
          </cell>
          <cell r="AY10">
            <v>94.31</v>
          </cell>
          <cell r="AZ10">
            <v>8249.54326371623</v>
          </cell>
          <cell r="BA10">
            <v>778014.4252010777</v>
          </cell>
          <cell r="BB10">
            <v>8683.729751280243</v>
          </cell>
          <cell r="BC10">
            <v>818962.5528432397</v>
          </cell>
        </row>
        <row r="11">
          <cell r="B11">
            <v>60</v>
          </cell>
          <cell r="E11">
            <v>60</v>
          </cell>
          <cell r="H11">
            <v>60</v>
          </cell>
          <cell r="K11">
            <v>60</v>
          </cell>
          <cell r="N11">
            <v>60</v>
          </cell>
          <cell r="Q11">
            <v>60</v>
          </cell>
          <cell r="U11">
            <v>94.31</v>
          </cell>
          <cell r="V11">
            <v>7989.543263716229</v>
          </cell>
          <cell r="W11">
            <v>753493.8252010776</v>
          </cell>
          <cell r="X11">
            <v>8410.045540753927</v>
          </cell>
          <cell r="Y11">
            <v>793151.3949485028</v>
          </cell>
          <cell r="Z11">
            <v>1205</v>
          </cell>
          <cell r="AA11">
            <v>94.31</v>
          </cell>
          <cell r="AB11">
            <v>7839.543263716229</v>
          </cell>
          <cell r="AC11">
            <v>739347.3252010776</v>
          </cell>
          <cell r="AD11">
            <v>8252.150803911822</v>
          </cell>
          <cell r="AE11">
            <v>778260.3423169239</v>
          </cell>
          <cell r="AF11">
            <v>1204</v>
          </cell>
          <cell r="AG11">
            <v>89.85</v>
          </cell>
          <cell r="AH11">
            <v>7639.543263716229</v>
          </cell>
          <cell r="AI11">
            <v>686412.9622449032</v>
          </cell>
          <cell r="AJ11">
            <v>8041.624488122347</v>
          </cell>
          <cell r="AK11">
            <v>722539.9602577928</v>
          </cell>
          <cell r="AL11">
            <v>1203</v>
          </cell>
          <cell r="AM11">
            <v>89.85</v>
          </cell>
          <cell r="AN11">
            <v>7689.543263716229</v>
          </cell>
          <cell r="AO11">
            <v>690905.4622449032</v>
          </cell>
          <cell r="AP11">
            <v>8094.256067069717</v>
          </cell>
          <cell r="AQ11">
            <v>727268.907626214</v>
          </cell>
          <cell r="AR11">
            <v>1202</v>
          </cell>
          <cell r="AS11">
            <v>94.31</v>
          </cell>
          <cell r="AT11">
            <v>7889.543263716229</v>
          </cell>
          <cell r="AU11">
            <v>744062.8252010776</v>
          </cell>
          <cell r="AV11">
            <v>8304.78238285919</v>
          </cell>
          <cell r="AW11">
            <v>783224.0265274502</v>
          </cell>
          <cell r="AX11">
            <v>1201</v>
          </cell>
          <cell r="AY11">
            <v>94.31</v>
          </cell>
          <cell r="AZ11">
            <v>8189.543263716229</v>
          </cell>
          <cell r="BA11">
            <v>772355.8252010776</v>
          </cell>
          <cell r="BB11">
            <v>8620.5718565434</v>
          </cell>
          <cell r="BC11">
            <v>813006.131790608</v>
          </cell>
        </row>
        <row r="12">
          <cell r="B12">
            <v>60</v>
          </cell>
          <cell r="E12">
            <v>60</v>
          </cell>
          <cell r="H12">
            <v>60</v>
          </cell>
          <cell r="K12">
            <v>60</v>
          </cell>
          <cell r="N12">
            <v>60</v>
          </cell>
          <cell r="Q12">
            <v>60</v>
          </cell>
          <cell r="U12">
            <v>94.31</v>
          </cell>
          <cell r="V12">
            <v>7929.543263716229</v>
          </cell>
          <cell r="W12">
            <v>747835.2252010776</v>
          </cell>
          <cell r="X12">
            <v>8346.887646017083</v>
          </cell>
          <cell r="Y12">
            <v>787194.9738958712</v>
          </cell>
          <cell r="Z12">
            <v>1105</v>
          </cell>
          <cell r="AA12">
            <v>94.31</v>
          </cell>
          <cell r="AB12">
            <v>7779.543263716229</v>
          </cell>
          <cell r="AC12">
            <v>733688.7252010776</v>
          </cell>
          <cell r="AD12">
            <v>8188.992909174979</v>
          </cell>
          <cell r="AE12">
            <v>772303.9212642923</v>
          </cell>
          <cell r="AF12">
            <v>1104</v>
          </cell>
          <cell r="AG12">
            <v>89.85</v>
          </cell>
          <cell r="AH12">
            <v>7579.543263716229</v>
          </cell>
          <cell r="AI12">
            <v>681021.9622449032</v>
          </cell>
          <cell r="AJ12">
            <v>7978.466593385505</v>
          </cell>
          <cell r="AK12">
            <v>716865.2234156876</v>
          </cell>
          <cell r="AL12">
            <v>1103</v>
          </cell>
          <cell r="AM12">
            <v>89.85</v>
          </cell>
          <cell r="AN12">
            <v>7629.543263716229</v>
          </cell>
          <cell r="AO12">
            <v>685514.4622449032</v>
          </cell>
          <cell r="AP12">
            <v>8031.098172332874</v>
          </cell>
          <cell r="AQ12">
            <v>721594.1707841087</v>
          </cell>
          <cell r="AR12">
            <v>1102</v>
          </cell>
          <cell r="AS12">
            <v>94.31</v>
          </cell>
          <cell r="AT12">
            <v>7829.543263716229</v>
          </cell>
          <cell r="AU12">
            <v>738404.2252010776</v>
          </cell>
          <cell r="AV12">
            <v>8241.624488122348</v>
          </cell>
          <cell r="AW12">
            <v>777267.6054748186</v>
          </cell>
          <cell r="AX12">
            <v>1101</v>
          </cell>
          <cell r="AY12">
            <v>94.31</v>
          </cell>
          <cell r="AZ12">
            <v>8129.543263716229</v>
          </cell>
          <cell r="BA12">
            <v>766697.2252010776</v>
          </cell>
          <cell r="BB12">
            <v>8557.413961806558</v>
          </cell>
          <cell r="BC12">
            <v>807049.7107379765</v>
          </cell>
        </row>
        <row r="13">
          <cell r="B13">
            <v>60</v>
          </cell>
          <cell r="E13">
            <v>60</v>
          </cell>
          <cell r="H13">
            <v>60</v>
          </cell>
          <cell r="K13">
            <v>60</v>
          </cell>
          <cell r="N13">
            <v>60</v>
          </cell>
          <cell r="Q13">
            <v>60</v>
          </cell>
          <cell r="U13">
            <v>94.31</v>
          </cell>
          <cell r="V13">
            <v>7869.543263716229</v>
          </cell>
          <cell r="W13">
            <v>742176.6252010777</v>
          </cell>
          <cell r="X13">
            <v>8283.729751280243</v>
          </cell>
          <cell r="Y13">
            <v>781238.5528432397</v>
          </cell>
          <cell r="Z13">
            <v>1005</v>
          </cell>
          <cell r="AA13">
            <v>94.31</v>
          </cell>
          <cell r="AB13">
            <v>7719.543263716229</v>
          </cell>
          <cell r="AC13">
            <v>728030.1252010777</v>
          </cell>
          <cell r="AD13">
            <v>8125.8350144381375</v>
          </cell>
          <cell r="AE13">
            <v>766347.5002116608</v>
          </cell>
          <cell r="AF13">
            <v>1004</v>
          </cell>
          <cell r="AG13">
            <v>89.85</v>
          </cell>
          <cell r="AH13">
            <v>7519.543263716229</v>
          </cell>
          <cell r="AI13">
            <v>675630.9622449032</v>
          </cell>
          <cell r="AJ13">
            <v>7915.308698648664</v>
          </cell>
          <cell r="AK13">
            <v>711190.4865735824</v>
          </cell>
          <cell r="AL13">
            <v>1003</v>
          </cell>
          <cell r="AM13">
            <v>89.85</v>
          </cell>
          <cell r="AN13">
            <v>7569.543263716229</v>
          </cell>
          <cell r="AO13">
            <v>680123.4622449032</v>
          </cell>
          <cell r="AP13">
            <v>7967.940277596032</v>
          </cell>
          <cell r="AQ13">
            <v>715919.4339420034</v>
          </cell>
          <cell r="AR13">
            <v>1002</v>
          </cell>
          <cell r="AS13">
            <v>94.31</v>
          </cell>
          <cell r="AT13">
            <v>7769.543263716229</v>
          </cell>
          <cell r="AU13">
            <v>732745.6252010777</v>
          </cell>
          <cell r="AV13">
            <v>8178.466593385506</v>
          </cell>
          <cell r="AW13">
            <v>771311.184422187</v>
          </cell>
          <cell r="AX13">
            <v>1001</v>
          </cell>
          <cell r="AY13">
            <v>94.31</v>
          </cell>
          <cell r="AZ13">
            <v>8069.543263716229</v>
          </cell>
          <cell r="BA13">
            <v>761038.6252010777</v>
          </cell>
          <cell r="BB13">
            <v>8494.256067069715</v>
          </cell>
          <cell r="BC13">
            <v>801093.2896853449</v>
          </cell>
        </row>
        <row r="14">
          <cell r="B14">
            <v>60</v>
          </cell>
          <cell r="E14">
            <v>60</v>
          </cell>
          <cell r="H14">
            <v>60</v>
          </cell>
          <cell r="K14">
            <v>60</v>
          </cell>
          <cell r="N14">
            <v>60</v>
          </cell>
          <cell r="Q14">
            <v>60</v>
          </cell>
          <cell r="U14">
            <v>94.31</v>
          </cell>
          <cell r="V14">
            <v>7809.543263716229</v>
          </cell>
          <cell r="W14">
            <v>736518.0252010776</v>
          </cell>
          <cell r="X14">
            <v>8220.5718565434</v>
          </cell>
          <cell r="Y14">
            <v>775282.131790608</v>
          </cell>
          <cell r="Z14">
            <v>905</v>
          </cell>
          <cell r="AA14">
            <v>94.31</v>
          </cell>
          <cell r="AB14">
            <v>7659.543263716229</v>
          </cell>
          <cell r="AC14">
            <v>722371.5252010776</v>
          </cell>
          <cell r="AD14">
            <v>8062.677119701294</v>
          </cell>
          <cell r="AE14">
            <v>760391.0791590291</v>
          </cell>
          <cell r="AF14">
            <v>904</v>
          </cell>
          <cell r="AG14">
            <v>89.85</v>
          </cell>
          <cell r="AH14">
            <v>7459.543263716229</v>
          </cell>
          <cell r="AI14">
            <v>670239.9622449032</v>
          </cell>
          <cell r="AJ14">
            <v>7852.150803911822</v>
          </cell>
          <cell r="AK14">
            <v>705515.7497314771</v>
          </cell>
          <cell r="AL14">
            <v>903</v>
          </cell>
          <cell r="AM14">
            <v>89.85</v>
          </cell>
          <cell r="AN14">
            <v>7509.543263716229</v>
          </cell>
          <cell r="AO14">
            <v>674732.4622449032</v>
          </cell>
          <cell r="AP14">
            <v>7904.782382859189</v>
          </cell>
          <cell r="AQ14">
            <v>710244.6970998981</v>
          </cell>
          <cell r="AR14">
            <v>902</v>
          </cell>
          <cell r="AS14">
            <v>94.31</v>
          </cell>
          <cell r="AT14">
            <v>7709.543263716229</v>
          </cell>
          <cell r="AU14">
            <v>727087.0252010776</v>
          </cell>
          <cell r="AV14">
            <v>8115.308698648662</v>
          </cell>
          <cell r="AW14">
            <v>765354.7633695554</v>
          </cell>
          <cell r="AX14">
            <v>901</v>
          </cell>
          <cell r="AY14">
            <v>94.31</v>
          </cell>
          <cell r="AZ14">
            <v>8009.543263716229</v>
          </cell>
          <cell r="BA14">
            <v>755380.0252010776</v>
          </cell>
          <cell r="BB14">
            <v>8431.098172332873</v>
          </cell>
          <cell r="BC14">
            <v>795136.8686327132</v>
          </cell>
        </row>
        <row r="15">
          <cell r="B15">
            <v>60</v>
          </cell>
          <cell r="E15">
            <v>60</v>
          </cell>
          <cell r="H15">
            <v>60</v>
          </cell>
          <cell r="K15">
            <v>60</v>
          </cell>
          <cell r="N15">
            <v>60</v>
          </cell>
          <cell r="Q15">
            <v>60</v>
          </cell>
          <cell r="U15">
            <v>94.31</v>
          </cell>
          <cell r="V15">
            <v>7749.543263716229</v>
          </cell>
          <cell r="W15">
            <v>730859.4252010776</v>
          </cell>
          <cell r="X15">
            <v>8157.413961806557</v>
          </cell>
          <cell r="Y15">
            <v>769325.7107379765</v>
          </cell>
          <cell r="Z15">
            <v>805</v>
          </cell>
          <cell r="AA15">
            <v>94.31</v>
          </cell>
          <cell r="AB15">
            <v>7599.543263716229</v>
          </cell>
          <cell r="AC15">
            <v>716712.9252010776</v>
          </cell>
          <cell r="AD15">
            <v>7999.519224964452</v>
          </cell>
          <cell r="AE15">
            <v>754434.6581063975</v>
          </cell>
          <cell r="AF15">
            <v>804</v>
          </cell>
          <cell r="AG15">
            <v>89.85</v>
          </cell>
          <cell r="AH15">
            <v>7399.543263716229</v>
          </cell>
          <cell r="AI15">
            <v>664848.9622449032</v>
          </cell>
          <cell r="AJ15">
            <v>7788.992909174979</v>
          </cell>
          <cell r="AK15">
            <v>699841.0128893718</v>
          </cell>
          <cell r="AL15">
            <v>803</v>
          </cell>
          <cell r="AM15">
            <v>89.85</v>
          </cell>
          <cell r="AN15">
            <v>7449.543263716229</v>
          </cell>
          <cell r="AO15">
            <v>669341.4622449032</v>
          </cell>
          <cell r="AP15">
            <v>7841.624488122347</v>
          </cell>
          <cell r="AQ15">
            <v>704569.9602577928</v>
          </cell>
          <cell r="AR15">
            <v>802</v>
          </cell>
          <cell r="AS15">
            <v>94.31</v>
          </cell>
          <cell r="AT15">
            <v>7649.543263716229</v>
          </cell>
          <cell r="AU15">
            <v>721428.4252010776</v>
          </cell>
          <cell r="AV15">
            <v>8052.15080391182</v>
          </cell>
          <cell r="AW15">
            <v>759398.3423169238</v>
          </cell>
          <cell r="AX15">
            <v>801</v>
          </cell>
          <cell r="AY15">
            <v>94.31</v>
          </cell>
          <cell r="AZ15">
            <v>7949.543263716229</v>
          </cell>
          <cell r="BA15">
            <v>749721.4252010776</v>
          </cell>
          <cell r="BB15">
            <v>8367.940277596032</v>
          </cell>
          <cell r="BC15">
            <v>789180.4475800818</v>
          </cell>
        </row>
        <row r="16">
          <cell r="B16">
            <v>60</v>
          </cell>
          <cell r="E16">
            <v>60</v>
          </cell>
          <cell r="H16">
            <v>60</v>
          </cell>
          <cell r="K16">
            <v>60</v>
          </cell>
          <cell r="N16">
            <v>60</v>
          </cell>
          <cell r="Q16">
            <v>60</v>
          </cell>
          <cell r="U16">
            <v>94.31</v>
          </cell>
          <cell r="V16">
            <v>7689.543263716229</v>
          </cell>
          <cell r="W16">
            <v>725200.8252010776</v>
          </cell>
          <cell r="X16">
            <v>8094.256067069716</v>
          </cell>
          <cell r="Y16">
            <v>763369.2896853449</v>
          </cell>
          <cell r="Z16">
            <v>705</v>
          </cell>
          <cell r="AA16">
            <v>94.31</v>
          </cell>
          <cell r="AB16">
            <v>7539.543263716229</v>
          </cell>
          <cell r="AC16">
            <v>711054.3252010776</v>
          </cell>
          <cell r="AD16">
            <v>7936.36133022761</v>
          </cell>
          <cell r="AE16">
            <v>748478.2370537659</v>
          </cell>
          <cell r="AF16">
            <v>704</v>
          </cell>
          <cell r="AG16">
            <v>89.85</v>
          </cell>
          <cell r="AH16">
            <v>7339.543263716229</v>
          </cell>
          <cell r="AI16">
            <v>659457.9622449032</v>
          </cell>
          <cell r="AJ16">
            <v>7725.835014438137</v>
          </cell>
          <cell r="AK16">
            <v>694166.2760472666</v>
          </cell>
          <cell r="AL16">
            <v>703</v>
          </cell>
          <cell r="AM16">
            <v>89.85</v>
          </cell>
          <cell r="AN16">
            <v>7389.543263716229</v>
          </cell>
          <cell r="AO16">
            <v>663950.4622449032</v>
          </cell>
          <cell r="AP16">
            <v>7778.466593385505</v>
          </cell>
          <cell r="AQ16">
            <v>698895.2234156876</v>
          </cell>
          <cell r="AR16">
            <v>702</v>
          </cell>
          <cell r="AS16">
            <v>94.31</v>
          </cell>
          <cell r="AT16">
            <v>7589.543263716229</v>
          </cell>
          <cell r="AU16">
            <v>715769.8252010776</v>
          </cell>
          <cell r="AV16">
            <v>7988.992909174979</v>
          </cell>
          <cell r="AW16">
            <v>753441.9212642923</v>
          </cell>
          <cell r="AX16">
            <v>701</v>
          </cell>
          <cell r="AY16">
            <v>94.31</v>
          </cell>
          <cell r="AZ16">
            <v>7889.543263716229</v>
          </cell>
          <cell r="BA16">
            <v>744062.8252010776</v>
          </cell>
          <cell r="BB16">
            <v>8304.78238285919</v>
          </cell>
          <cell r="BC16">
            <v>783224.0265274502</v>
          </cell>
        </row>
        <row r="17">
          <cell r="B17">
            <v>60</v>
          </cell>
          <cell r="E17">
            <v>60</v>
          </cell>
          <cell r="H17">
            <v>60</v>
          </cell>
          <cell r="K17">
            <v>60</v>
          </cell>
          <cell r="N17">
            <v>60</v>
          </cell>
          <cell r="Q17">
            <v>60</v>
          </cell>
          <cell r="U17">
            <v>94.31</v>
          </cell>
          <cell r="V17">
            <v>7629.543263716229</v>
          </cell>
          <cell r="W17">
            <v>719542.2252010776</v>
          </cell>
          <cell r="X17">
            <v>8031.098172332873</v>
          </cell>
          <cell r="Y17">
            <v>757412.8686327133</v>
          </cell>
          <cell r="Z17">
            <v>605</v>
          </cell>
          <cell r="AA17">
            <v>94.31</v>
          </cell>
          <cell r="AB17">
            <v>7479.543263716229</v>
          </cell>
          <cell r="AC17">
            <v>705395.7252010776</v>
          </cell>
          <cell r="AD17">
            <v>7873.203435490768</v>
          </cell>
          <cell r="AE17">
            <v>742521.8160011343</v>
          </cell>
          <cell r="AF17">
            <v>604</v>
          </cell>
          <cell r="AG17">
            <v>89.85</v>
          </cell>
          <cell r="AH17">
            <v>7279.543263716229</v>
          </cell>
          <cell r="AI17">
            <v>654066.9622449032</v>
          </cell>
          <cell r="AJ17">
            <v>7662.677119701295</v>
          </cell>
          <cell r="AK17">
            <v>688491.5392051613</v>
          </cell>
          <cell r="AL17">
            <v>603</v>
          </cell>
          <cell r="AM17">
            <v>89.85</v>
          </cell>
          <cell r="AN17">
            <v>7329.543263716229</v>
          </cell>
          <cell r="AO17">
            <v>658559.4622449032</v>
          </cell>
          <cell r="AP17">
            <v>7715.308698648664</v>
          </cell>
          <cell r="AQ17">
            <v>693220.4865735824</v>
          </cell>
          <cell r="AR17">
            <v>602</v>
          </cell>
          <cell r="AS17">
            <v>94.31</v>
          </cell>
          <cell r="AT17">
            <v>7529.543263716229</v>
          </cell>
          <cell r="AU17">
            <v>710111.2252010776</v>
          </cell>
          <cell r="AV17">
            <v>7925.8350144381375</v>
          </cell>
          <cell r="AW17">
            <v>747485.5002116608</v>
          </cell>
          <cell r="AX17">
            <v>601</v>
          </cell>
          <cell r="AY17">
            <v>94.31</v>
          </cell>
          <cell r="AZ17">
            <v>7829.543263716229</v>
          </cell>
          <cell r="BA17">
            <v>738404.2252010776</v>
          </cell>
          <cell r="BB17">
            <v>8241.624488122348</v>
          </cell>
          <cell r="BC17">
            <v>777267.6054748186</v>
          </cell>
        </row>
        <row r="18">
          <cell r="B18">
            <v>60</v>
          </cell>
          <cell r="E18">
            <v>60</v>
          </cell>
          <cell r="H18">
            <v>60</v>
          </cell>
          <cell r="K18">
            <v>60</v>
          </cell>
          <cell r="N18">
            <v>60</v>
          </cell>
          <cell r="Q18">
            <v>60</v>
          </cell>
          <cell r="U18">
            <v>94.31</v>
          </cell>
          <cell r="V18">
            <v>7569.543263716229</v>
          </cell>
          <cell r="W18">
            <v>713883.6252010777</v>
          </cell>
          <cell r="X18">
            <v>7967.940277596032</v>
          </cell>
          <cell r="Y18">
            <v>751456.4475800818</v>
          </cell>
          <cell r="Z18">
            <v>505</v>
          </cell>
          <cell r="AA18">
            <v>94.31</v>
          </cell>
          <cell r="AB18">
            <v>7419.543263716229</v>
          </cell>
          <cell r="AC18">
            <v>699737.1252010777</v>
          </cell>
          <cell r="AD18">
            <v>7810.0455407539275</v>
          </cell>
          <cell r="AE18">
            <v>736565.3949485029</v>
          </cell>
          <cell r="AF18">
            <v>504</v>
          </cell>
          <cell r="AG18">
            <v>89.85</v>
          </cell>
          <cell r="AH18">
            <v>7219.543263716229</v>
          </cell>
          <cell r="AI18">
            <v>648675.9622449032</v>
          </cell>
          <cell r="AJ18">
            <v>7599.519224964452</v>
          </cell>
          <cell r="AK18">
            <v>682816.802363056</v>
          </cell>
          <cell r="AL18">
            <v>503</v>
          </cell>
          <cell r="AM18">
            <v>89.85</v>
          </cell>
          <cell r="AN18">
            <v>7269.543263716229</v>
          </cell>
          <cell r="AO18">
            <v>653168.4622449032</v>
          </cell>
          <cell r="AP18">
            <v>7652.150803911822</v>
          </cell>
          <cell r="AQ18">
            <v>687545.7497314771</v>
          </cell>
          <cell r="AR18">
            <v>502</v>
          </cell>
          <cell r="AS18">
            <v>94.31</v>
          </cell>
          <cell r="AT18">
            <v>7469.543263716229</v>
          </cell>
          <cell r="AU18">
            <v>704452.6252010777</v>
          </cell>
          <cell r="AV18">
            <v>7862.677119701295</v>
          </cell>
          <cell r="AW18">
            <v>741529.0791590292</v>
          </cell>
          <cell r="AX18">
            <v>501</v>
          </cell>
          <cell r="AY18">
            <v>94.31</v>
          </cell>
          <cell r="AZ18">
            <v>7769.543263716229</v>
          </cell>
          <cell r="BA18">
            <v>732745.6252010777</v>
          </cell>
          <cell r="BB18">
            <v>8178.466593385506</v>
          </cell>
          <cell r="BC18">
            <v>771311.184422187</v>
          </cell>
        </row>
        <row r="19">
          <cell r="B19">
            <v>60</v>
          </cell>
          <cell r="E19">
            <v>60</v>
          </cell>
          <cell r="H19">
            <v>60</v>
          </cell>
          <cell r="K19">
            <v>60</v>
          </cell>
          <cell r="N19">
            <v>60</v>
          </cell>
          <cell r="Q19">
            <v>60</v>
          </cell>
          <cell r="U19">
            <v>94.31</v>
          </cell>
          <cell r="V19">
            <v>7509.543263716229</v>
          </cell>
          <cell r="W19">
            <v>708225.0252010776</v>
          </cell>
          <cell r="X19">
            <v>7904.782382859188</v>
          </cell>
          <cell r="Y19">
            <v>745500.0265274501</v>
          </cell>
          <cell r="Z19">
            <v>405</v>
          </cell>
          <cell r="AA19">
            <v>94.31</v>
          </cell>
          <cell r="AB19">
            <v>7359.543263716229</v>
          </cell>
          <cell r="AC19">
            <v>694078.5252010776</v>
          </cell>
          <cell r="AD19">
            <v>7746.887646017084</v>
          </cell>
          <cell r="AE19">
            <v>730608.9738958712</v>
          </cell>
          <cell r="AF19">
            <v>404</v>
          </cell>
          <cell r="AG19">
            <v>89.85</v>
          </cell>
          <cell r="AH19">
            <v>7159.543263716229</v>
          </cell>
          <cell r="AI19">
            <v>643284.9622449032</v>
          </cell>
          <cell r="AJ19">
            <v>7536.361330227611</v>
          </cell>
          <cell r="AK19">
            <v>677142.0655209508</v>
          </cell>
          <cell r="AL19">
            <v>403</v>
          </cell>
          <cell r="AM19">
            <v>89.85</v>
          </cell>
          <cell r="AN19">
            <v>7209.543263716229</v>
          </cell>
          <cell r="AO19">
            <v>647777.4622449032</v>
          </cell>
          <cell r="AP19">
            <v>7588.992909174979</v>
          </cell>
          <cell r="AQ19">
            <v>681871.0128893718</v>
          </cell>
          <cell r="AR19">
            <v>402</v>
          </cell>
          <cell r="AS19">
            <v>94.31</v>
          </cell>
          <cell r="AT19">
            <v>7409.543263716229</v>
          </cell>
          <cell r="AU19">
            <v>698794.0252010776</v>
          </cell>
          <cell r="AV19">
            <v>7799.519224964452</v>
          </cell>
          <cell r="AW19">
            <v>735572.6581063975</v>
          </cell>
          <cell r="AX19">
            <v>401</v>
          </cell>
          <cell r="AY19">
            <v>94.31</v>
          </cell>
          <cell r="AZ19">
            <v>7709.543263716229</v>
          </cell>
          <cell r="BA19">
            <v>727087.0252010776</v>
          </cell>
          <cell r="BB19">
            <v>8115.308698648662</v>
          </cell>
          <cell r="BC19">
            <v>765354.7633695554</v>
          </cell>
        </row>
        <row r="20">
          <cell r="B20">
            <v>60</v>
          </cell>
          <cell r="E20">
            <v>60</v>
          </cell>
          <cell r="H20">
            <v>60</v>
          </cell>
          <cell r="K20">
            <v>60</v>
          </cell>
          <cell r="N20">
            <v>60</v>
          </cell>
          <cell r="Q20">
            <v>60</v>
          </cell>
          <cell r="U20">
            <v>94.31</v>
          </cell>
          <cell r="V20">
            <v>7449.543263716229</v>
          </cell>
          <cell r="W20">
            <v>702566.4252010776</v>
          </cell>
          <cell r="X20">
            <v>7841.624488122347</v>
          </cell>
          <cell r="Y20">
            <v>739543.6054748186</v>
          </cell>
          <cell r="Z20">
            <v>305</v>
          </cell>
          <cell r="AA20">
            <v>94.31</v>
          </cell>
          <cell r="AB20">
            <v>7299.543263716229</v>
          </cell>
          <cell r="AC20">
            <v>688419.9252010776</v>
          </cell>
          <cell r="AD20">
            <v>7683.7297512802415</v>
          </cell>
          <cell r="AE20">
            <v>724652.5528432396</v>
          </cell>
          <cell r="AF20">
            <v>304</v>
          </cell>
          <cell r="AG20">
            <v>89.85</v>
          </cell>
          <cell r="AH20">
            <v>7099.543263716229</v>
          </cell>
          <cell r="AI20">
            <v>637893.9622449032</v>
          </cell>
          <cell r="AJ20">
            <v>7473.203435490769</v>
          </cell>
          <cell r="AK20">
            <v>671467.3286788455</v>
          </cell>
          <cell r="AL20">
            <v>303</v>
          </cell>
          <cell r="AM20">
            <v>89.85</v>
          </cell>
          <cell r="AN20">
            <v>7149.543263716229</v>
          </cell>
          <cell r="AO20">
            <v>642386.4622449032</v>
          </cell>
          <cell r="AP20">
            <v>7525.835014438137</v>
          </cell>
          <cell r="AQ20">
            <v>676196.2760472666</v>
          </cell>
          <cell r="AR20">
            <v>302</v>
          </cell>
          <cell r="AS20">
            <v>94.31</v>
          </cell>
          <cell r="AT20">
            <v>7349.543263716229</v>
          </cell>
          <cell r="AU20">
            <v>693135.4252010776</v>
          </cell>
          <cell r="AV20">
            <v>7736.36133022761</v>
          </cell>
          <cell r="AW20">
            <v>729616.2370537659</v>
          </cell>
          <cell r="AX20">
            <v>301</v>
          </cell>
          <cell r="AY20">
            <v>94.31</v>
          </cell>
          <cell r="AZ20">
            <v>7649.543263716229</v>
          </cell>
          <cell r="BA20">
            <v>721428.4252010776</v>
          </cell>
          <cell r="BB20">
            <v>8052.15080391182</v>
          </cell>
          <cell r="BC20">
            <v>759398.3423169238</v>
          </cell>
        </row>
        <row r="21">
          <cell r="B21">
            <v>60</v>
          </cell>
          <cell r="E21">
            <v>60</v>
          </cell>
          <cell r="H21">
            <v>60</v>
          </cell>
          <cell r="K21">
            <v>60</v>
          </cell>
          <cell r="N21">
            <v>60</v>
          </cell>
          <cell r="Q21">
            <v>60</v>
          </cell>
          <cell r="U21">
            <v>94.31</v>
          </cell>
          <cell r="V21">
            <v>7114.543263716229</v>
          </cell>
          <cell r="W21">
            <v>670972.5752010776</v>
          </cell>
          <cell r="X21">
            <v>7488.992909174978</v>
          </cell>
          <cell r="Y21">
            <v>706286.9212642922</v>
          </cell>
          <cell r="Z21">
            <v>205</v>
          </cell>
          <cell r="AA21">
            <v>94.31</v>
          </cell>
          <cell r="AB21">
            <v>6980.543263716229</v>
          </cell>
          <cell r="AC21">
            <v>658335.0352010776</v>
          </cell>
          <cell r="AD21">
            <v>7347.940277596031</v>
          </cell>
          <cell r="AE21">
            <v>692984.2475800817</v>
          </cell>
          <cell r="AF21">
            <v>204</v>
          </cell>
          <cell r="AG21">
            <v>89.85</v>
          </cell>
          <cell r="AH21">
            <v>6800.543263716229</v>
          </cell>
          <cell r="AI21">
            <v>611028.8122449032</v>
          </cell>
          <cell r="AJ21">
            <v>7158.466593385505</v>
          </cell>
          <cell r="AK21">
            <v>643188.2234156876</v>
          </cell>
          <cell r="AL21">
            <v>203</v>
          </cell>
          <cell r="AM21">
            <v>89.85</v>
          </cell>
          <cell r="AN21">
            <v>6835.543263716229</v>
          </cell>
          <cell r="AO21">
            <v>614173.5622449032</v>
          </cell>
          <cell r="AP21">
            <v>7195.308698648662</v>
          </cell>
          <cell r="AQ21">
            <v>646498.4865735823</v>
          </cell>
          <cell r="AR21">
            <v>202</v>
          </cell>
          <cell r="AS21">
            <v>94.31</v>
          </cell>
          <cell r="AT21">
            <v>7000.543263716229</v>
          </cell>
          <cell r="AU21">
            <v>660221.2352010777</v>
          </cell>
          <cell r="AV21">
            <v>7368.992909174978</v>
          </cell>
          <cell r="AW21">
            <v>694969.7212642923</v>
          </cell>
          <cell r="AX21">
            <v>201</v>
          </cell>
          <cell r="AY21">
            <v>94.31</v>
          </cell>
          <cell r="AZ21">
            <v>7274.543263716229</v>
          </cell>
          <cell r="BA21">
            <v>686062.1752010776</v>
          </cell>
          <cell r="BB21">
            <v>7657.413961806557</v>
          </cell>
          <cell r="BC21">
            <v>722170.7107379765</v>
          </cell>
        </row>
        <row r="22">
          <cell r="B22">
            <v>0</v>
          </cell>
          <cell r="E22">
            <v>0</v>
          </cell>
          <cell r="H22">
            <v>0</v>
          </cell>
          <cell r="K22">
            <v>0</v>
          </cell>
          <cell r="N22">
            <v>0</v>
          </cell>
          <cell r="Q22">
            <v>0</v>
          </cell>
          <cell r="Z22">
            <v>105</v>
          </cell>
          <cell r="AF22">
            <v>104</v>
          </cell>
          <cell r="AL22">
            <v>103</v>
          </cell>
          <cell r="AR22">
            <v>102</v>
          </cell>
          <cell r="AX22">
            <v>101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view="pageBreakPreview" zoomScaleNormal="80" zoomScaleSheetLayoutView="100" workbookViewId="0" topLeftCell="A3">
      <selection activeCell="J7" sqref="J7"/>
    </sheetView>
  </sheetViews>
  <sheetFormatPr defaultColWidth="9.00390625" defaultRowHeight="14.25"/>
  <cols>
    <col min="1" max="7" width="13.875" style="0" customWidth="1"/>
  </cols>
  <sheetData>
    <row r="1" spans="1:7" ht="15">
      <c r="A1" s="49" t="s">
        <v>0</v>
      </c>
      <c r="B1" s="49"/>
      <c r="C1" s="49"/>
      <c r="D1" s="49"/>
      <c r="E1" s="49"/>
      <c r="F1" s="49"/>
      <c r="G1" s="49"/>
    </row>
    <row r="2" spans="1:7" ht="33.75" customHeight="1">
      <c r="A2" s="50" t="s">
        <v>1</v>
      </c>
      <c r="B2" s="50"/>
      <c r="C2" s="50"/>
      <c r="D2" s="50"/>
      <c r="E2" s="50"/>
      <c r="F2" s="50"/>
      <c r="G2" s="50"/>
    </row>
    <row r="3" spans="1:7" ht="61.5" customHeight="1">
      <c r="A3" s="51" t="s">
        <v>2</v>
      </c>
      <c r="B3" s="52" t="s">
        <v>3</v>
      </c>
      <c r="C3" s="52" t="s">
        <v>4</v>
      </c>
      <c r="D3" s="52" t="s">
        <v>5</v>
      </c>
      <c r="E3" s="52" t="s">
        <v>6</v>
      </c>
      <c r="F3" s="52" t="s">
        <v>7</v>
      </c>
      <c r="G3" s="52"/>
    </row>
    <row r="4" spans="1:7" ht="33.75" customHeight="1">
      <c r="A4" s="53"/>
      <c r="B4" s="52" t="s">
        <v>8</v>
      </c>
      <c r="C4" s="52" t="s">
        <v>9</v>
      </c>
      <c r="D4" s="52" t="s">
        <v>10</v>
      </c>
      <c r="E4" s="52" t="s">
        <v>11</v>
      </c>
      <c r="F4" s="52" t="s">
        <v>12</v>
      </c>
      <c r="G4" s="52" t="s">
        <v>13</v>
      </c>
    </row>
    <row r="5" spans="1:7" ht="33.75" customHeight="1">
      <c r="A5" s="53"/>
      <c r="B5" s="52" t="s">
        <v>14</v>
      </c>
      <c r="C5" s="52" t="s">
        <v>15</v>
      </c>
      <c r="D5" s="52" t="s">
        <v>16</v>
      </c>
      <c r="E5" s="52" t="s">
        <v>17</v>
      </c>
      <c r="F5" s="52" t="s">
        <v>18</v>
      </c>
      <c r="G5" s="52" t="s">
        <v>19</v>
      </c>
    </row>
    <row r="6" spans="1:7" ht="33.75" customHeight="1">
      <c r="A6" s="53"/>
      <c r="B6" s="52" t="s">
        <v>20</v>
      </c>
      <c r="C6" s="54" t="s">
        <v>21</v>
      </c>
      <c r="D6" s="55"/>
      <c r="E6" s="52" t="s">
        <v>22</v>
      </c>
      <c r="F6" s="54" t="s">
        <v>23</v>
      </c>
      <c r="G6" s="55"/>
    </row>
    <row r="7" spans="1:7" ht="52.5" customHeight="1">
      <c r="A7" s="56"/>
      <c r="B7" s="52" t="s">
        <v>24</v>
      </c>
      <c r="C7" s="57" t="s">
        <v>25</v>
      </c>
      <c r="D7" s="58"/>
      <c r="E7" s="58"/>
      <c r="F7" s="58"/>
      <c r="G7" s="59"/>
    </row>
    <row r="8" spans="1:7" ht="33.75" customHeight="1">
      <c r="A8" s="51" t="s">
        <v>26</v>
      </c>
      <c r="B8" s="52" t="s">
        <v>27</v>
      </c>
      <c r="C8" s="54" t="s">
        <v>28</v>
      </c>
      <c r="D8" s="55"/>
      <c r="E8" s="54" t="s">
        <v>29</v>
      </c>
      <c r="F8" s="55"/>
      <c r="G8" s="52" t="s">
        <v>30</v>
      </c>
    </row>
    <row r="9" spans="1:7" ht="33.75" customHeight="1">
      <c r="A9" s="53"/>
      <c r="B9" s="52" t="s">
        <v>31</v>
      </c>
      <c r="C9" s="54" t="s">
        <v>32</v>
      </c>
      <c r="D9" s="55"/>
      <c r="E9" s="54"/>
      <c r="F9" s="55"/>
      <c r="G9" s="52" t="s">
        <v>33</v>
      </c>
    </row>
    <row r="10" spans="1:7" ht="33.75" customHeight="1">
      <c r="A10" s="53"/>
      <c r="B10" s="51" t="s">
        <v>34</v>
      </c>
      <c r="C10" s="54" t="s">
        <v>32</v>
      </c>
      <c r="D10" s="55"/>
      <c r="E10" s="54"/>
      <c r="F10" s="55"/>
      <c r="G10" s="52" t="s">
        <v>33</v>
      </c>
    </row>
    <row r="11" spans="1:7" ht="91.5" customHeight="1">
      <c r="A11" s="53"/>
      <c r="B11" s="51" t="s">
        <v>35</v>
      </c>
      <c r="C11" s="60" t="s">
        <v>36</v>
      </c>
      <c r="D11" s="61"/>
      <c r="E11" s="60" t="s">
        <v>37</v>
      </c>
      <c r="F11" s="61"/>
      <c r="G11" s="51" t="s">
        <v>33</v>
      </c>
    </row>
    <row r="12" spans="1:7" ht="33.75" customHeight="1">
      <c r="A12" s="51" t="s">
        <v>38</v>
      </c>
      <c r="B12" s="51"/>
      <c r="C12" s="52" t="s">
        <v>39</v>
      </c>
      <c r="D12" s="52" t="s">
        <v>40</v>
      </c>
      <c r="E12" s="52"/>
      <c r="F12" s="52"/>
      <c r="G12" s="52"/>
    </row>
    <row r="13" spans="1:7" ht="33.75" customHeight="1">
      <c r="A13" s="53"/>
      <c r="B13" s="53"/>
      <c r="C13" s="62" t="s">
        <v>41</v>
      </c>
      <c r="D13" s="52" t="s">
        <v>42</v>
      </c>
      <c r="E13" s="52"/>
      <c r="F13" s="52"/>
      <c r="G13" s="62"/>
    </row>
    <row r="14" spans="1:7" ht="33.75" customHeight="1">
      <c r="A14" s="53"/>
      <c r="B14" s="53"/>
      <c r="C14" s="51" t="s">
        <v>43</v>
      </c>
      <c r="D14" s="52"/>
      <c r="E14" s="51"/>
      <c r="F14" s="51"/>
      <c r="G14" s="63"/>
    </row>
    <row r="15" spans="1:7" ht="33.75" customHeight="1">
      <c r="A15" s="53"/>
      <c r="B15" s="53"/>
      <c r="C15" s="51" t="s">
        <v>44</v>
      </c>
      <c r="D15" s="52" t="s">
        <v>45</v>
      </c>
      <c r="E15" s="51"/>
      <c r="F15" s="51"/>
      <c r="G15" s="63"/>
    </row>
    <row r="16" spans="1:7" ht="33.75" customHeight="1">
      <c r="A16" s="64" t="s">
        <v>46</v>
      </c>
      <c r="B16" s="65"/>
      <c r="C16" s="60" t="s">
        <v>47</v>
      </c>
      <c r="D16" s="66"/>
      <c r="E16" s="66"/>
      <c r="F16" s="66"/>
      <c r="G16" s="61"/>
    </row>
    <row r="17" spans="1:7" ht="33.75" customHeight="1">
      <c r="A17" s="67"/>
      <c r="B17" s="68"/>
      <c r="C17" s="69"/>
      <c r="D17" s="70"/>
      <c r="E17" s="70"/>
      <c r="F17" s="70"/>
      <c r="G17" s="71"/>
    </row>
    <row r="18" spans="1:7" ht="33.75" customHeight="1">
      <c r="A18" s="72" t="s">
        <v>48</v>
      </c>
      <c r="B18" s="72"/>
      <c r="C18" s="73"/>
      <c r="D18" s="73"/>
      <c r="E18" s="73"/>
      <c r="F18" s="73"/>
      <c r="G18" s="73"/>
    </row>
  </sheetData>
  <sheetProtection/>
  <mergeCells count="20">
    <mergeCell ref="A1:G1"/>
    <mergeCell ref="A2:G2"/>
    <mergeCell ref="C6:D6"/>
    <mergeCell ref="F6:G6"/>
    <mergeCell ref="C7:G7"/>
    <mergeCell ref="C8:D8"/>
    <mergeCell ref="E8:F8"/>
    <mergeCell ref="C9:D9"/>
    <mergeCell ref="E9:F9"/>
    <mergeCell ref="C10:D10"/>
    <mergeCell ref="E10:F10"/>
    <mergeCell ref="C11:D11"/>
    <mergeCell ref="E11:F11"/>
    <mergeCell ref="A18:G18"/>
    <mergeCell ref="A3:A7"/>
    <mergeCell ref="A8:A11"/>
    <mergeCell ref="A12:A15"/>
    <mergeCell ref="B12:B15"/>
    <mergeCell ref="A16:B17"/>
    <mergeCell ref="C16:G17"/>
  </mergeCells>
  <printOptions/>
  <pageMargins left="0.7513888888888889" right="0.7513888888888889" top="1" bottom="1" header="0.5118055555555555" footer="0.5118055555555555"/>
  <pageSetup fitToHeight="1" fitToWidth="1" horizontalDpi="600" verticalDpi="600" orientation="portrait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5"/>
  <sheetViews>
    <sheetView tabSelected="1" view="pageBreakPreview" zoomScaleSheetLayoutView="100" workbookViewId="0" topLeftCell="A31">
      <selection activeCell="Q34" sqref="Q34"/>
    </sheetView>
  </sheetViews>
  <sheetFormatPr defaultColWidth="9.00390625" defaultRowHeight="14.25"/>
  <cols>
    <col min="1" max="2" width="4.625" style="0" customWidth="1"/>
    <col min="3" max="3" width="5.375" style="0" customWidth="1"/>
    <col min="4" max="5" width="8.625" style="0" customWidth="1"/>
    <col min="6" max="6" width="13.75390625" style="0" customWidth="1"/>
    <col min="7" max="7" width="10.375" style="20" customWidth="1"/>
    <col min="8" max="8" width="8.625" style="0" customWidth="1"/>
    <col min="9" max="9" width="10.625" style="0" customWidth="1"/>
    <col min="10" max="11" width="4.625" style="0" customWidth="1"/>
    <col min="12" max="12" width="5.375" style="0" customWidth="1"/>
    <col min="13" max="14" width="8.625" style="0" customWidth="1"/>
    <col min="15" max="15" width="9.625" style="0" customWidth="1"/>
    <col min="16" max="16" width="10.375" style="0" customWidth="1"/>
    <col min="17" max="17" width="8.625" style="0" customWidth="1"/>
    <col min="18" max="18" width="10.625" style="0" customWidth="1"/>
    <col min="21" max="21" width="12.625" style="0" bestFit="1" customWidth="1"/>
  </cols>
  <sheetData>
    <row r="1" spans="1:18" ht="16.5" customHeight="1">
      <c r="A1" s="21" t="s">
        <v>49</v>
      </c>
      <c r="B1" s="22"/>
      <c r="C1" s="22"/>
      <c r="D1" s="22"/>
      <c r="E1" s="22"/>
      <c r="F1" s="22"/>
      <c r="G1" s="23"/>
      <c r="H1" s="22"/>
      <c r="I1" s="22"/>
      <c r="J1" s="22"/>
      <c r="K1" s="22"/>
      <c r="L1" s="22"/>
      <c r="M1" s="22"/>
      <c r="N1" s="22"/>
      <c r="O1" s="22"/>
      <c r="P1" s="22"/>
      <c r="Q1" s="22"/>
      <c r="R1" s="24"/>
    </row>
    <row r="2" spans="1:18" ht="16.5" customHeight="1">
      <c r="A2" s="21" t="s">
        <v>50</v>
      </c>
      <c r="B2" s="22"/>
      <c r="C2" s="22"/>
      <c r="D2" s="24"/>
      <c r="E2" s="21" t="s">
        <v>51</v>
      </c>
      <c r="F2" s="22"/>
      <c r="G2" s="23"/>
      <c r="H2" s="22"/>
      <c r="I2" s="22"/>
      <c r="J2" s="22"/>
      <c r="K2" s="22"/>
      <c r="L2" s="22"/>
      <c r="M2" s="22"/>
      <c r="N2" s="22"/>
      <c r="O2" s="22"/>
      <c r="P2" s="22"/>
      <c r="Q2" s="22"/>
      <c r="R2" s="24"/>
    </row>
    <row r="3" spans="1:18" ht="16.5" customHeight="1">
      <c r="A3" s="21" t="s">
        <v>52</v>
      </c>
      <c r="B3" s="22"/>
      <c r="C3" s="22"/>
      <c r="D3" s="24"/>
      <c r="E3" s="21" t="s">
        <v>53</v>
      </c>
      <c r="F3" s="22"/>
      <c r="G3" s="23"/>
      <c r="H3" s="22"/>
      <c r="I3" s="22"/>
      <c r="J3" s="22"/>
      <c r="K3" s="22"/>
      <c r="L3" s="22"/>
      <c r="M3" s="22"/>
      <c r="N3" s="22"/>
      <c r="O3" s="22"/>
      <c r="P3" s="22"/>
      <c r="Q3" s="22"/>
      <c r="R3" s="24"/>
    </row>
    <row r="4" spans="1:18" ht="16.5" customHeight="1">
      <c r="A4" s="21" t="s">
        <v>54</v>
      </c>
      <c r="B4" s="25"/>
      <c r="C4" s="26"/>
      <c r="D4" s="27" t="s">
        <v>55</v>
      </c>
      <c r="E4" s="28"/>
      <c r="F4" s="27" t="s">
        <v>56</v>
      </c>
      <c r="G4" s="29"/>
      <c r="H4" s="21" t="s">
        <v>57</v>
      </c>
      <c r="I4" s="26"/>
      <c r="J4" s="21" t="s">
        <v>58</v>
      </c>
      <c r="K4" s="25"/>
      <c r="L4" s="26"/>
      <c r="M4" s="21" t="s">
        <v>59</v>
      </c>
      <c r="N4" s="25"/>
      <c r="O4" s="26"/>
      <c r="P4" s="27" t="s">
        <v>60</v>
      </c>
      <c r="Q4" s="21" t="s">
        <v>61</v>
      </c>
      <c r="R4" s="26"/>
    </row>
    <row r="5" spans="1:18" ht="45">
      <c r="A5" s="30" t="s">
        <v>62</v>
      </c>
      <c r="B5" s="30" t="s">
        <v>63</v>
      </c>
      <c r="C5" s="30" t="s">
        <v>64</v>
      </c>
      <c r="D5" s="30" t="s">
        <v>65</v>
      </c>
      <c r="E5" s="30" t="s">
        <v>66</v>
      </c>
      <c r="F5" s="30" t="s">
        <v>67</v>
      </c>
      <c r="G5" s="31" t="s">
        <v>68</v>
      </c>
      <c r="H5" s="30" t="s">
        <v>69</v>
      </c>
      <c r="I5" s="30" t="s">
        <v>70</v>
      </c>
      <c r="J5" s="30" t="s">
        <v>62</v>
      </c>
      <c r="K5" s="30" t="s">
        <v>63</v>
      </c>
      <c r="L5" s="30" t="s">
        <v>64</v>
      </c>
      <c r="M5" s="30" t="s">
        <v>65</v>
      </c>
      <c r="N5" s="30" t="s">
        <v>66</v>
      </c>
      <c r="O5" s="30" t="s">
        <v>67</v>
      </c>
      <c r="P5" s="30" t="s">
        <v>68</v>
      </c>
      <c r="Q5" s="30" t="s">
        <v>69</v>
      </c>
      <c r="R5" s="30" t="s">
        <v>70</v>
      </c>
    </row>
    <row r="6" spans="1:18" ht="24" customHeight="1">
      <c r="A6" s="32">
        <v>8</v>
      </c>
      <c r="B6" s="32" t="s">
        <v>71</v>
      </c>
      <c r="C6" s="32">
        <v>201</v>
      </c>
      <c r="D6" s="32">
        <v>94.31</v>
      </c>
      <c r="E6" s="32">
        <v>74.83</v>
      </c>
      <c r="F6" s="33">
        <f>G6/D6</f>
        <v>7657.417028947089</v>
      </c>
      <c r="G6" s="33">
        <f>VLOOKUP(C6,Sheet2!B:L,11,FALSE)</f>
        <v>722171</v>
      </c>
      <c r="H6" s="32" t="s">
        <v>72</v>
      </c>
      <c r="I6" s="32"/>
      <c r="J6" s="32">
        <v>8</v>
      </c>
      <c r="K6" s="32" t="s">
        <v>73</v>
      </c>
      <c r="L6" s="32">
        <v>1004</v>
      </c>
      <c r="M6" s="32">
        <v>89.85</v>
      </c>
      <c r="N6" s="32">
        <v>71.29</v>
      </c>
      <c r="O6" s="33">
        <f>P6/M6</f>
        <v>7915.292153589316</v>
      </c>
      <c r="P6" s="33">
        <f>VLOOKUP(L6,Sheet2!B:L,11,FALSE)</f>
        <v>711189</v>
      </c>
      <c r="Q6" s="32" t="s">
        <v>72</v>
      </c>
      <c r="R6" s="32"/>
    </row>
    <row r="7" spans="1:18" ht="24" customHeight="1">
      <c r="A7" s="32">
        <v>8</v>
      </c>
      <c r="B7" s="32" t="s">
        <v>71</v>
      </c>
      <c r="C7" s="32">
        <v>202</v>
      </c>
      <c r="D7" s="32">
        <v>94.31</v>
      </c>
      <c r="E7" s="32">
        <v>74.83</v>
      </c>
      <c r="F7" s="33">
        <f aca="true" t="shared" si="0" ref="F7:F38">G7/D7</f>
        <v>7368.995864701516</v>
      </c>
      <c r="G7" s="33">
        <f>VLOOKUP(C7,Sheet2!B:L,11,FALSE)</f>
        <v>694970</v>
      </c>
      <c r="H7" s="32" t="s">
        <v>72</v>
      </c>
      <c r="I7" s="32"/>
      <c r="J7" s="32">
        <v>8</v>
      </c>
      <c r="K7" s="32" t="s">
        <v>73</v>
      </c>
      <c r="L7" s="32">
        <v>1005</v>
      </c>
      <c r="M7" s="32">
        <v>94.31</v>
      </c>
      <c r="N7" s="32">
        <v>74.83</v>
      </c>
      <c r="O7" s="33">
        <f aca="true" t="shared" si="1" ref="O7:O38">P7/M7</f>
        <v>8125.829710529106</v>
      </c>
      <c r="P7" s="33">
        <f>VLOOKUP(L7,Sheet2!B:L,11,FALSE)</f>
        <v>766347</v>
      </c>
      <c r="Q7" s="32" t="s">
        <v>72</v>
      </c>
      <c r="R7" s="32"/>
    </row>
    <row r="8" spans="1:18" ht="24" customHeight="1">
      <c r="A8" s="32">
        <v>8</v>
      </c>
      <c r="B8" s="32" t="s">
        <v>71</v>
      </c>
      <c r="C8" s="32">
        <v>203</v>
      </c>
      <c r="D8" s="32">
        <v>89.85</v>
      </c>
      <c r="E8" s="32">
        <v>71.29</v>
      </c>
      <c r="F8" s="33">
        <f t="shared" si="0"/>
        <v>7195.303283249861</v>
      </c>
      <c r="G8" s="33">
        <f>VLOOKUP(C8,Sheet2!B:L,11,FALSE)</f>
        <v>646498</v>
      </c>
      <c r="H8" s="32" t="s">
        <v>72</v>
      </c>
      <c r="I8" s="32"/>
      <c r="J8" s="32">
        <v>8</v>
      </c>
      <c r="K8" s="32" t="s">
        <v>73</v>
      </c>
      <c r="L8" s="32">
        <v>1006</v>
      </c>
      <c r="M8" s="32">
        <v>94.31</v>
      </c>
      <c r="N8" s="32">
        <v>74.83</v>
      </c>
      <c r="O8" s="33">
        <f t="shared" si="1"/>
        <v>8283.734492630685</v>
      </c>
      <c r="P8" s="33">
        <f>VLOOKUP(L8,Sheet2!B:L,11,FALSE)</f>
        <v>781239</v>
      </c>
      <c r="Q8" s="32" t="s">
        <v>72</v>
      </c>
      <c r="R8" s="32"/>
    </row>
    <row r="9" spans="1:18" ht="24" customHeight="1">
      <c r="A9" s="32">
        <v>8</v>
      </c>
      <c r="B9" s="32" t="s">
        <v>71</v>
      </c>
      <c r="C9" s="32">
        <v>204</v>
      </c>
      <c r="D9" s="32">
        <v>89.85</v>
      </c>
      <c r="E9" s="32">
        <v>71.29</v>
      </c>
      <c r="F9" s="33">
        <f t="shared" si="0"/>
        <v>7158.464106844742</v>
      </c>
      <c r="G9" s="33">
        <f>VLOOKUP(C9,Sheet2!B:L,11,FALSE)</f>
        <v>643188</v>
      </c>
      <c r="H9" s="32" t="s">
        <v>72</v>
      </c>
      <c r="I9" s="32"/>
      <c r="J9" s="32">
        <v>8</v>
      </c>
      <c r="K9" s="32" t="s">
        <v>74</v>
      </c>
      <c r="L9" s="32">
        <v>1101</v>
      </c>
      <c r="M9" s="32">
        <v>94.31</v>
      </c>
      <c r="N9" s="32">
        <v>74.83</v>
      </c>
      <c r="O9" s="33">
        <f t="shared" si="1"/>
        <v>8557.41702894709</v>
      </c>
      <c r="P9" s="33">
        <f>VLOOKUP(L9,Sheet2!B:L,11,FALSE)</f>
        <v>807050</v>
      </c>
      <c r="Q9" s="32" t="s">
        <v>72</v>
      </c>
      <c r="R9" s="32"/>
    </row>
    <row r="10" spans="1:18" ht="24" customHeight="1">
      <c r="A10" s="32">
        <v>8</v>
      </c>
      <c r="B10" s="32" t="s">
        <v>71</v>
      </c>
      <c r="C10" s="32">
        <v>205</v>
      </c>
      <c r="D10" s="32">
        <v>94.31</v>
      </c>
      <c r="E10" s="32">
        <v>74.83</v>
      </c>
      <c r="F10" s="33">
        <f t="shared" si="0"/>
        <v>7347.937652422861</v>
      </c>
      <c r="G10" s="33">
        <f>VLOOKUP(C10,Sheet2!B:L,11,FALSE)</f>
        <v>692984</v>
      </c>
      <c r="H10" s="32" t="s">
        <v>72</v>
      </c>
      <c r="I10" s="32"/>
      <c r="J10" s="32">
        <v>8</v>
      </c>
      <c r="K10" s="32" t="s">
        <v>74</v>
      </c>
      <c r="L10" s="32">
        <v>1102</v>
      </c>
      <c r="M10" s="32">
        <v>94.31</v>
      </c>
      <c r="N10" s="32">
        <v>74.83</v>
      </c>
      <c r="O10" s="33">
        <f t="shared" si="1"/>
        <v>8241.628671402821</v>
      </c>
      <c r="P10" s="33">
        <f>VLOOKUP(L10,Sheet2!B:L,11,FALSE)</f>
        <v>777268</v>
      </c>
      <c r="Q10" s="32" t="s">
        <v>72</v>
      </c>
      <c r="R10" s="32"/>
    </row>
    <row r="11" spans="1:18" ht="24" customHeight="1">
      <c r="A11" s="32">
        <v>8</v>
      </c>
      <c r="B11" s="32" t="s">
        <v>71</v>
      </c>
      <c r="C11" s="32">
        <v>206</v>
      </c>
      <c r="D11" s="32">
        <v>94.31</v>
      </c>
      <c r="E11" s="32">
        <v>74.83</v>
      </c>
      <c r="F11" s="33">
        <f t="shared" si="0"/>
        <v>7488.993744035627</v>
      </c>
      <c r="G11" s="33">
        <f>VLOOKUP(C11,Sheet2!B:L,11,FALSE)</f>
        <v>706287</v>
      </c>
      <c r="H11" s="32" t="s">
        <v>72</v>
      </c>
      <c r="I11" s="32"/>
      <c r="J11" s="32">
        <v>8</v>
      </c>
      <c r="K11" s="32" t="s">
        <v>74</v>
      </c>
      <c r="L11" s="32">
        <v>1103</v>
      </c>
      <c r="M11" s="32">
        <v>89.85</v>
      </c>
      <c r="N11" s="32">
        <v>71.29</v>
      </c>
      <c r="O11" s="33">
        <f t="shared" si="1"/>
        <v>8031.096271563718</v>
      </c>
      <c r="P11" s="33">
        <f>VLOOKUP(L11,Sheet2!B:L,11,FALSE)</f>
        <v>721594</v>
      </c>
      <c r="Q11" s="32" t="s">
        <v>72</v>
      </c>
      <c r="R11" s="32"/>
    </row>
    <row r="12" spans="1:18" ht="24" customHeight="1">
      <c r="A12" s="32">
        <v>8</v>
      </c>
      <c r="B12" s="32" t="s">
        <v>75</v>
      </c>
      <c r="C12" s="32">
        <v>301</v>
      </c>
      <c r="D12" s="32">
        <v>94.31</v>
      </c>
      <c r="E12" s="32">
        <v>74.83</v>
      </c>
      <c r="F12" s="33">
        <f t="shared" si="0"/>
        <v>8052.147174212702</v>
      </c>
      <c r="G12" s="33">
        <f>VLOOKUP(C12,Sheet2!B:L,11,FALSE)</f>
        <v>759398</v>
      </c>
      <c r="H12" s="32" t="s">
        <v>72</v>
      </c>
      <c r="I12" s="32"/>
      <c r="J12" s="32">
        <v>8</v>
      </c>
      <c r="K12" s="32" t="s">
        <v>74</v>
      </c>
      <c r="L12" s="32">
        <v>1104</v>
      </c>
      <c r="M12" s="32">
        <v>89.85</v>
      </c>
      <c r="N12" s="32">
        <v>71.29</v>
      </c>
      <c r="O12" s="33">
        <f t="shared" si="1"/>
        <v>7978.464106844742</v>
      </c>
      <c r="P12" s="33">
        <f>VLOOKUP(L12,Sheet2!B:L,11,FALSE)</f>
        <v>716865</v>
      </c>
      <c r="Q12" s="32" t="s">
        <v>72</v>
      </c>
      <c r="R12" s="32"/>
    </row>
    <row r="13" spans="1:18" ht="24" customHeight="1">
      <c r="A13" s="32">
        <v>8</v>
      </c>
      <c r="B13" s="32" t="s">
        <v>75</v>
      </c>
      <c r="C13" s="32">
        <v>302</v>
      </c>
      <c r="D13" s="32">
        <v>94.31</v>
      </c>
      <c r="E13" s="32">
        <v>74.83</v>
      </c>
      <c r="F13" s="33">
        <f t="shared" si="0"/>
        <v>7736.358816668434</v>
      </c>
      <c r="G13" s="33">
        <f>VLOOKUP(C13,Sheet2!B:L,11,FALSE)</f>
        <v>729616</v>
      </c>
      <c r="H13" s="32" t="s">
        <v>72</v>
      </c>
      <c r="I13" s="32"/>
      <c r="J13" s="32">
        <v>8</v>
      </c>
      <c r="K13" s="32" t="s">
        <v>74</v>
      </c>
      <c r="L13" s="32">
        <v>1105</v>
      </c>
      <c r="M13" s="32">
        <v>94.31</v>
      </c>
      <c r="N13" s="32">
        <v>74.83</v>
      </c>
      <c r="O13" s="33">
        <f t="shared" si="1"/>
        <v>8188.993744035627</v>
      </c>
      <c r="P13" s="33">
        <f>VLOOKUP(L13,Sheet2!B:L,11,FALSE)</f>
        <v>772304</v>
      </c>
      <c r="Q13" s="32" t="s">
        <v>72</v>
      </c>
      <c r="R13" s="32"/>
    </row>
    <row r="14" spans="1:18" ht="24" customHeight="1">
      <c r="A14" s="32">
        <v>8</v>
      </c>
      <c r="B14" s="32" t="s">
        <v>75</v>
      </c>
      <c r="C14" s="32">
        <v>303</v>
      </c>
      <c r="D14" s="32">
        <v>89.85</v>
      </c>
      <c r="E14" s="32">
        <v>71.29</v>
      </c>
      <c r="F14" s="33">
        <f t="shared" si="0"/>
        <v>7525.831942125766</v>
      </c>
      <c r="G14" s="33">
        <f>VLOOKUP(C14,Sheet2!B:L,11,FALSE)</f>
        <v>676196</v>
      </c>
      <c r="H14" s="32" t="s">
        <v>72</v>
      </c>
      <c r="I14" s="32"/>
      <c r="J14" s="32">
        <v>8</v>
      </c>
      <c r="K14" s="32" t="s">
        <v>74</v>
      </c>
      <c r="L14" s="32">
        <v>1106</v>
      </c>
      <c r="M14" s="32">
        <v>94.31</v>
      </c>
      <c r="N14" s="32">
        <v>74.83</v>
      </c>
      <c r="O14" s="33">
        <f t="shared" si="1"/>
        <v>8346.887922807762</v>
      </c>
      <c r="P14" s="33">
        <f>VLOOKUP(L14,Sheet2!B:L,11,FALSE)</f>
        <v>787195</v>
      </c>
      <c r="Q14" s="32" t="s">
        <v>72</v>
      </c>
      <c r="R14" s="32"/>
    </row>
    <row r="15" spans="1:18" ht="24" customHeight="1">
      <c r="A15" s="32">
        <v>8</v>
      </c>
      <c r="B15" s="32" t="s">
        <v>75</v>
      </c>
      <c r="C15" s="32">
        <v>304</v>
      </c>
      <c r="D15" s="32">
        <v>89.85</v>
      </c>
      <c r="E15" s="32">
        <v>71.29</v>
      </c>
      <c r="F15" s="33">
        <f t="shared" si="0"/>
        <v>7473.1997774067895</v>
      </c>
      <c r="G15" s="33">
        <f>VLOOKUP(C15,Sheet2!B:L,11,FALSE)</f>
        <v>671467</v>
      </c>
      <c r="H15" s="32" t="s">
        <v>72</v>
      </c>
      <c r="I15" s="32"/>
      <c r="J15" s="32">
        <v>8</v>
      </c>
      <c r="K15" s="32" t="s">
        <v>76</v>
      </c>
      <c r="L15" s="32">
        <v>1201</v>
      </c>
      <c r="M15" s="32">
        <v>94.31</v>
      </c>
      <c r="N15" s="32">
        <v>74.83</v>
      </c>
      <c r="O15" s="33">
        <f t="shared" si="1"/>
        <v>8620.570459124165</v>
      </c>
      <c r="P15" s="33">
        <f>VLOOKUP(L15,Sheet2!B:L,11,FALSE)</f>
        <v>813006</v>
      </c>
      <c r="Q15" s="32" t="s">
        <v>72</v>
      </c>
      <c r="R15" s="32"/>
    </row>
    <row r="16" spans="1:18" ht="24" customHeight="1">
      <c r="A16" s="32">
        <v>8</v>
      </c>
      <c r="B16" s="32" t="s">
        <v>75</v>
      </c>
      <c r="C16" s="32">
        <v>305</v>
      </c>
      <c r="D16" s="32">
        <v>94.31</v>
      </c>
      <c r="E16" s="32">
        <v>74.83</v>
      </c>
      <c r="F16" s="33">
        <f t="shared" si="0"/>
        <v>7683.734492630686</v>
      </c>
      <c r="G16" s="33">
        <f>VLOOKUP(C16,Sheet2!B:L,11,FALSE)</f>
        <v>724653</v>
      </c>
      <c r="H16" s="32" t="s">
        <v>72</v>
      </c>
      <c r="I16" s="32"/>
      <c r="J16" s="32">
        <v>8</v>
      </c>
      <c r="K16" s="32" t="s">
        <v>76</v>
      </c>
      <c r="L16" s="32">
        <v>1202</v>
      </c>
      <c r="M16" s="32">
        <v>94.31</v>
      </c>
      <c r="N16" s="32">
        <v>74.83</v>
      </c>
      <c r="O16" s="33">
        <f t="shared" si="1"/>
        <v>8304.782101579896</v>
      </c>
      <c r="P16" s="33">
        <f>VLOOKUP(L16,Sheet2!B:L,11,FALSE)</f>
        <v>783224</v>
      </c>
      <c r="Q16" s="32" t="s">
        <v>72</v>
      </c>
      <c r="R16" s="32"/>
    </row>
    <row r="17" spans="1:18" ht="24" customHeight="1">
      <c r="A17" s="32">
        <v>8</v>
      </c>
      <c r="B17" s="32" t="s">
        <v>75</v>
      </c>
      <c r="C17" s="32">
        <v>306</v>
      </c>
      <c r="D17" s="32">
        <v>94.31</v>
      </c>
      <c r="E17" s="32">
        <v>74.83</v>
      </c>
      <c r="F17" s="33">
        <f t="shared" si="0"/>
        <v>7841.62867140282</v>
      </c>
      <c r="G17" s="33">
        <f>VLOOKUP(C17,Sheet2!B:L,11,FALSE)</f>
        <v>739544</v>
      </c>
      <c r="H17" s="32" t="s">
        <v>72</v>
      </c>
      <c r="I17" s="32"/>
      <c r="J17" s="32">
        <v>8</v>
      </c>
      <c r="K17" s="32" t="s">
        <v>76</v>
      </c>
      <c r="L17" s="32">
        <v>1203</v>
      </c>
      <c r="M17" s="32">
        <v>89.85</v>
      </c>
      <c r="N17" s="32">
        <v>71.29</v>
      </c>
      <c r="O17" s="33">
        <f t="shared" si="1"/>
        <v>8094.2570951585985</v>
      </c>
      <c r="P17" s="33">
        <f>VLOOKUP(L17,Sheet2!B:L,11,FALSE)</f>
        <v>727269</v>
      </c>
      <c r="Q17" s="32" t="s">
        <v>72</v>
      </c>
      <c r="R17" s="32"/>
    </row>
    <row r="18" spans="1:18" ht="24" customHeight="1">
      <c r="A18" s="32">
        <v>8</v>
      </c>
      <c r="B18" s="32" t="s">
        <v>77</v>
      </c>
      <c r="C18" s="32">
        <v>401</v>
      </c>
      <c r="D18" s="32">
        <v>94.31</v>
      </c>
      <c r="E18" s="32">
        <v>74.83</v>
      </c>
      <c r="F18" s="33">
        <f t="shared" si="0"/>
        <v>8115.311207719224</v>
      </c>
      <c r="G18" s="33">
        <f>VLOOKUP(C18,Sheet2!B:L,11,FALSE)</f>
        <v>765355</v>
      </c>
      <c r="H18" s="32" t="s">
        <v>72</v>
      </c>
      <c r="I18" s="32"/>
      <c r="J18" s="32">
        <v>8</v>
      </c>
      <c r="K18" s="32" t="s">
        <v>76</v>
      </c>
      <c r="L18" s="32">
        <v>1204</v>
      </c>
      <c r="M18" s="32">
        <v>89.85</v>
      </c>
      <c r="N18" s="32">
        <v>71.29</v>
      </c>
      <c r="O18" s="33">
        <f t="shared" si="1"/>
        <v>8041.624930439622</v>
      </c>
      <c r="P18" s="33">
        <f>VLOOKUP(L18,Sheet2!B:L,11,FALSE)</f>
        <v>722540</v>
      </c>
      <c r="Q18" s="32" t="s">
        <v>72</v>
      </c>
      <c r="R18" s="32"/>
    </row>
    <row r="19" spans="1:18" ht="24" customHeight="1">
      <c r="A19" s="32">
        <v>8</v>
      </c>
      <c r="B19" s="32" t="s">
        <v>77</v>
      </c>
      <c r="C19" s="32">
        <v>402</v>
      </c>
      <c r="D19" s="32">
        <v>94.31</v>
      </c>
      <c r="E19" s="32">
        <v>74.83</v>
      </c>
      <c r="F19" s="33">
        <f t="shared" si="0"/>
        <v>7799.522850174954</v>
      </c>
      <c r="G19" s="33">
        <f>VLOOKUP(C19,Sheet2!B:L,11,FALSE)</f>
        <v>735573</v>
      </c>
      <c r="H19" s="32" t="s">
        <v>72</v>
      </c>
      <c r="I19" s="32"/>
      <c r="J19" s="32">
        <v>8</v>
      </c>
      <c r="K19" s="32" t="s">
        <v>76</v>
      </c>
      <c r="L19" s="32">
        <v>1205</v>
      </c>
      <c r="M19" s="32">
        <v>94.31</v>
      </c>
      <c r="N19" s="32">
        <v>74.83</v>
      </c>
      <c r="O19" s="33">
        <f t="shared" si="1"/>
        <v>8252.147174212703</v>
      </c>
      <c r="P19" s="33">
        <f>VLOOKUP(L19,Sheet2!B:L,11,FALSE)</f>
        <v>778260</v>
      </c>
      <c r="Q19" s="32" t="s">
        <v>72</v>
      </c>
      <c r="R19" s="32"/>
    </row>
    <row r="20" spans="1:18" ht="24" customHeight="1">
      <c r="A20" s="32">
        <v>8</v>
      </c>
      <c r="B20" s="32" t="s">
        <v>77</v>
      </c>
      <c r="C20" s="32">
        <v>403</v>
      </c>
      <c r="D20" s="32">
        <v>89.85</v>
      </c>
      <c r="E20" s="32">
        <v>71.29</v>
      </c>
      <c r="F20" s="33">
        <f t="shared" si="0"/>
        <v>7588.992765720646</v>
      </c>
      <c r="G20" s="33">
        <f>VLOOKUP(C20,Sheet2!B:L,11,FALSE)</f>
        <v>681871</v>
      </c>
      <c r="H20" s="32" t="s">
        <v>72</v>
      </c>
      <c r="I20" s="32"/>
      <c r="J20" s="32">
        <v>8</v>
      </c>
      <c r="K20" s="32" t="s">
        <v>76</v>
      </c>
      <c r="L20" s="32">
        <v>1206</v>
      </c>
      <c r="M20" s="32">
        <v>94.31</v>
      </c>
      <c r="N20" s="32">
        <v>74.83</v>
      </c>
      <c r="O20" s="33">
        <f t="shared" si="1"/>
        <v>8410.041352984837</v>
      </c>
      <c r="P20" s="33">
        <f>VLOOKUP(L20,Sheet2!B:L,11,FALSE)</f>
        <v>793151</v>
      </c>
      <c r="Q20" s="32" t="s">
        <v>72</v>
      </c>
      <c r="R20" s="32"/>
    </row>
    <row r="21" spans="1:18" ht="24" customHeight="1">
      <c r="A21" s="32">
        <v>8</v>
      </c>
      <c r="B21" s="32" t="s">
        <v>77</v>
      </c>
      <c r="C21" s="32">
        <v>404</v>
      </c>
      <c r="D21" s="32">
        <v>89.85</v>
      </c>
      <c r="E21" s="32">
        <v>71.29</v>
      </c>
      <c r="F21" s="33">
        <f t="shared" si="0"/>
        <v>7536.36060100167</v>
      </c>
      <c r="G21" s="33">
        <f>VLOOKUP(C21,Sheet2!B:L,11,FALSE)</f>
        <v>677142</v>
      </c>
      <c r="H21" s="32" t="s">
        <v>72</v>
      </c>
      <c r="I21" s="32"/>
      <c r="J21" s="32">
        <v>8</v>
      </c>
      <c r="K21" s="32" t="s">
        <v>78</v>
      </c>
      <c r="L21" s="28">
        <v>1301</v>
      </c>
      <c r="M21" s="32">
        <v>94.31</v>
      </c>
      <c r="N21" s="32">
        <v>74.83</v>
      </c>
      <c r="O21" s="33">
        <f t="shared" si="1"/>
        <v>8683.734492630685</v>
      </c>
      <c r="P21" s="33">
        <f>VLOOKUP(L21,Sheet2!B:L,11,FALSE)</f>
        <v>818963</v>
      </c>
      <c r="Q21" s="32" t="s">
        <v>72</v>
      </c>
      <c r="R21" s="32"/>
    </row>
    <row r="22" spans="1:18" ht="24" customHeight="1">
      <c r="A22" s="32">
        <v>8</v>
      </c>
      <c r="B22" s="32" t="s">
        <v>77</v>
      </c>
      <c r="C22" s="32">
        <v>405</v>
      </c>
      <c r="D22" s="32">
        <v>94.31</v>
      </c>
      <c r="E22" s="32">
        <v>74.83</v>
      </c>
      <c r="F22" s="33">
        <f t="shared" si="0"/>
        <v>7746.887922807761</v>
      </c>
      <c r="G22" s="33">
        <f>VLOOKUP(C22,Sheet2!B:L,11,FALSE)</f>
        <v>730609</v>
      </c>
      <c r="H22" s="32" t="s">
        <v>72</v>
      </c>
      <c r="I22" s="32"/>
      <c r="J22" s="32">
        <v>8</v>
      </c>
      <c r="K22" s="32" t="s">
        <v>78</v>
      </c>
      <c r="L22" s="28">
        <v>1302</v>
      </c>
      <c r="M22" s="32">
        <v>94.31</v>
      </c>
      <c r="N22" s="32">
        <v>74.83</v>
      </c>
      <c r="O22" s="33">
        <f t="shared" si="1"/>
        <v>8367.935531756972</v>
      </c>
      <c r="P22" s="33">
        <f>VLOOKUP(L22,Sheet2!B:L,11,FALSE)</f>
        <v>789180</v>
      </c>
      <c r="Q22" s="32" t="s">
        <v>72</v>
      </c>
      <c r="R22" s="32"/>
    </row>
    <row r="23" spans="1:18" ht="24" customHeight="1">
      <c r="A23" s="32">
        <v>8</v>
      </c>
      <c r="B23" s="32" t="s">
        <v>77</v>
      </c>
      <c r="C23" s="32">
        <v>406</v>
      </c>
      <c r="D23" s="32">
        <v>94.31</v>
      </c>
      <c r="E23" s="32">
        <v>74.83</v>
      </c>
      <c r="F23" s="33">
        <f t="shared" si="0"/>
        <v>7904.782101579896</v>
      </c>
      <c r="G23" s="33">
        <f>VLOOKUP(C23,Sheet2!B:L,11,FALSE)</f>
        <v>745500</v>
      </c>
      <c r="H23" s="32" t="s">
        <v>72</v>
      </c>
      <c r="I23" s="32"/>
      <c r="J23" s="32">
        <v>8</v>
      </c>
      <c r="K23" s="32" t="s">
        <v>78</v>
      </c>
      <c r="L23" s="28">
        <v>1303</v>
      </c>
      <c r="M23" s="32">
        <v>89.85</v>
      </c>
      <c r="N23" s="32">
        <v>71.29</v>
      </c>
      <c r="O23" s="33">
        <f t="shared" si="1"/>
        <v>8157.417918753478</v>
      </c>
      <c r="P23" s="33">
        <f>VLOOKUP(L23,Sheet2!B:L,11,FALSE)</f>
        <v>732944</v>
      </c>
      <c r="Q23" s="32" t="s">
        <v>72</v>
      </c>
      <c r="R23" s="32"/>
    </row>
    <row r="24" spans="1:18" ht="24" customHeight="1">
      <c r="A24" s="32">
        <v>8</v>
      </c>
      <c r="B24" s="32" t="s">
        <v>79</v>
      </c>
      <c r="C24" s="28">
        <v>501</v>
      </c>
      <c r="D24" s="32">
        <v>94.31</v>
      </c>
      <c r="E24" s="32">
        <v>74.83</v>
      </c>
      <c r="F24" s="33">
        <f t="shared" si="0"/>
        <v>8178.464637896299</v>
      </c>
      <c r="G24" s="33">
        <f>VLOOKUP(C24,Sheet2!B:L,11,FALSE)</f>
        <v>771311</v>
      </c>
      <c r="H24" s="32" t="s">
        <v>72</v>
      </c>
      <c r="I24" s="32"/>
      <c r="J24" s="32">
        <v>8</v>
      </c>
      <c r="K24" s="32" t="s">
        <v>78</v>
      </c>
      <c r="L24" s="28">
        <v>1304</v>
      </c>
      <c r="M24" s="32">
        <v>89.85</v>
      </c>
      <c r="N24" s="32">
        <v>71.29</v>
      </c>
      <c r="O24" s="33">
        <f t="shared" si="1"/>
        <v>8104.785754034502</v>
      </c>
      <c r="P24" s="33">
        <f>VLOOKUP(L24,Sheet2!B:L,11,FALSE)</f>
        <v>728215</v>
      </c>
      <c r="Q24" s="32" t="s">
        <v>72</v>
      </c>
      <c r="R24" s="32"/>
    </row>
    <row r="25" spans="1:18" ht="24" customHeight="1">
      <c r="A25" s="32">
        <v>8</v>
      </c>
      <c r="B25" s="32" t="s">
        <v>79</v>
      </c>
      <c r="C25" s="28">
        <v>502</v>
      </c>
      <c r="D25" s="32">
        <v>94.31</v>
      </c>
      <c r="E25" s="32">
        <v>74.83</v>
      </c>
      <c r="F25" s="33">
        <f t="shared" si="0"/>
        <v>7862.6762803520305</v>
      </c>
      <c r="G25" s="33">
        <f>VLOOKUP(C25,Sheet2!B:L,11,FALSE)</f>
        <v>741529</v>
      </c>
      <c r="H25" s="32" t="s">
        <v>72</v>
      </c>
      <c r="I25" s="32"/>
      <c r="J25" s="32">
        <v>8</v>
      </c>
      <c r="K25" s="32" t="s">
        <v>78</v>
      </c>
      <c r="L25" s="28">
        <v>1305</v>
      </c>
      <c r="M25" s="32">
        <v>94.31</v>
      </c>
      <c r="N25" s="32">
        <v>74.83</v>
      </c>
      <c r="O25" s="33">
        <f t="shared" si="1"/>
        <v>8315.311207719224</v>
      </c>
      <c r="P25" s="33">
        <f>VLOOKUP(L25,Sheet2!B:L,11,FALSE)</f>
        <v>784217</v>
      </c>
      <c r="Q25" s="32" t="s">
        <v>72</v>
      </c>
      <c r="R25" s="32"/>
    </row>
    <row r="26" spans="1:18" ht="24" customHeight="1">
      <c r="A26" s="32">
        <v>8</v>
      </c>
      <c r="B26" s="32" t="s">
        <v>79</v>
      </c>
      <c r="C26" s="28">
        <v>503</v>
      </c>
      <c r="D26" s="32">
        <v>89.85</v>
      </c>
      <c r="E26" s="32">
        <v>71.29</v>
      </c>
      <c r="F26" s="33">
        <f t="shared" si="0"/>
        <v>7652.153589315526</v>
      </c>
      <c r="G26" s="33">
        <f>VLOOKUP(C26,Sheet2!B:L,11,FALSE)</f>
        <v>687546</v>
      </c>
      <c r="H26" s="32" t="s">
        <v>72</v>
      </c>
      <c r="I26" s="32"/>
      <c r="J26" s="32">
        <v>8</v>
      </c>
      <c r="K26" s="32" t="s">
        <v>78</v>
      </c>
      <c r="L26" s="28">
        <v>1306</v>
      </c>
      <c r="M26" s="32">
        <v>94.31</v>
      </c>
      <c r="N26" s="32">
        <v>74.83</v>
      </c>
      <c r="O26" s="33">
        <f t="shared" si="1"/>
        <v>8473.205386491358</v>
      </c>
      <c r="P26" s="33">
        <f>VLOOKUP(L26,Sheet2!B:L,11,FALSE)</f>
        <v>799108</v>
      </c>
      <c r="Q26" s="32" t="s">
        <v>72</v>
      </c>
      <c r="R26" s="32"/>
    </row>
    <row r="27" spans="1:18" ht="24" customHeight="1">
      <c r="A27" s="32">
        <v>8</v>
      </c>
      <c r="B27" s="32" t="s">
        <v>79</v>
      </c>
      <c r="C27" s="28">
        <v>504</v>
      </c>
      <c r="D27" s="32">
        <v>89.85</v>
      </c>
      <c r="E27" s="32">
        <v>71.29</v>
      </c>
      <c r="F27" s="33">
        <f t="shared" si="0"/>
        <v>7599.52142459655</v>
      </c>
      <c r="G27" s="33">
        <f>VLOOKUP(C27,Sheet2!B:L,11,FALSE)</f>
        <v>682817</v>
      </c>
      <c r="H27" s="32" t="s">
        <v>72</v>
      </c>
      <c r="I27" s="32"/>
      <c r="J27" s="32">
        <v>8</v>
      </c>
      <c r="K27" s="32" t="s">
        <v>80</v>
      </c>
      <c r="L27" s="28">
        <v>1401</v>
      </c>
      <c r="M27" s="32">
        <v>94.31</v>
      </c>
      <c r="N27" s="32">
        <v>74.83</v>
      </c>
      <c r="O27" s="33">
        <f t="shared" si="1"/>
        <v>8641.628671402821</v>
      </c>
      <c r="P27" s="33">
        <f>VLOOKUP(L27,Sheet2!B:L,11,FALSE)</f>
        <v>814992</v>
      </c>
      <c r="Q27" s="32" t="s">
        <v>72</v>
      </c>
      <c r="R27" s="32"/>
    </row>
    <row r="28" spans="1:18" ht="24" customHeight="1">
      <c r="A28" s="32">
        <v>8</v>
      </c>
      <c r="B28" s="32" t="s">
        <v>79</v>
      </c>
      <c r="C28" s="28">
        <v>505</v>
      </c>
      <c r="D28" s="32">
        <v>94.31</v>
      </c>
      <c r="E28" s="32">
        <v>74.83</v>
      </c>
      <c r="F28" s="33">
        <f t="shared" si="0"/>
        <v>7810.041352984837</v>
      </c>
      <c r="G28" s="33">
        <f>VLOOKUP(C28,Sheet2!B:L,11,FALSE)</f>
        <v>736565</v>
      </c>
      <c r="H28" s="32" t="s">
        <v>72</v>
      </c>
      <c r="I28" s="32"/>
      <c r="J28" s="32">
        <v>8</v>
      </c>
      <c r="K28" s="32" t="s">
        <v>80</v>
      </c>
      <c r="L28" s="28">
        <v>1402</v>
      </c>
      <c r="M28" s="32">
        <v>94.31</v>
      </c>
      <c r="N28" s="32">
        <v>74.83</v>
      </c>
      <c r="O28" s="33">
        <f t="shared" si="1"/>
        <v>8325.84031385855</v>
      </c>
      <c r="P28" s="33">
        <f>VLOOKUP(L28,Sheet2!B:L,11,FALSE)</f>
        <v>785210</v>
      </c>
      <c r="Q28" s="32" t="s">
        <v>72</v>
      </c>
      <c r="R28" s="32"/>
    </row>
    <row r="29" spans="1:18" ht="24" customHeight="1">
      <c r="A29" s="32">
        <v>8</v>
      </c>
      <c r="B29" s="32" t="s">
        <v>79</v>
      </c>
      <c r="C29" s="28">
        <v>506</v>
      </c>
      <c r="D29" s="32">
        <v>94.31</v>
      </c>
      <c r="E29" s="32">
        <v>74.83</v>
      </c>
      <c r="F29" s="33">
        <f t="shared" si="0"/>
        <v>7967.935531756972</v>
      </c>
      <c r="G29" s="33">
        <f>VLOOKUP(C29,Sheet2!B:L,11,FALSE)</f>
        <v>751456</v>
      </c>
      <c r="H29" s="32" t="s">
        <v>72</v>
      </c>
      <c r="I29" s="32"/>
      <c r="J29" s="32">
        <v>8</v>
      </c>
      <c r="K29" s="32" t="s">
        <v>80</v>
      </c>
      <c r="L29" s="28">
        <v>1403</v>
      </c>
      <c r="M29" s="32">
        <v>89.85</v>
      </c>
      <c r="N29" s="32">
        <v>71.29</v>
      </c>
      <c r="O29" s="33">
        <f t="shared" si="1"/>
        <v>8115.292153589316</v>
      </c>
      <c r="P29" s="33">
        <f>VLOOKUP(L29,Sheet2!B:L,11,FALSE)</f>
        <v>729159</v>
      </c>
      <c r="Q29" s="32" t="s">
        <v>72</v>
      </c>
      <c r="R29" s="32"/>
    </row>
    <row r="30" spans="1:18" ht="24" customHeight="1">
      <c r="A30" s="32">
        <v>8</v>
      </c>
      <c r="B30" s="32" t="s">
        <v>81</v>
      </c>
      <c r="C30" s="28">
        <v>601</v>
      </c>
      <c r="D30" s="32">
        <v>94.31</v>
      </c>
      <c r="E30" s="32">
        <v>74.83</v>
      </c>
      <c r="F30" s="33">
        <f t="shared" si="0"/>
        <v>8241.628671402821</v>
      </c>
      <c r="G30" s="33">
        <f>VLOOKUP(C30,Sheet2!B:L,11,FALSE)</f>
        <v>777268</v>
      </c>
      <c r="H30" s="32" t="s">
        <v>72</v>
      </c>
      <c r="I30" s="32"/>
      <c r="J30" s="32">
        <v>8</v>
      </c>
      <c r="K30" s="32" t="s">
        <v>80</v>
      </c>
      <c r="L30" s="28">
        <v>1404</v>
      </c>
      <c r="M30" s="32">
        <v>89.85</v>
      </c>
      <c r="N30" s="32">
        <v>71.29</v>
      </c>
      <c r="O30" s="33">
        <f t="shared" si="1"/>
        <v>8062.6822481914305</v>
      </c>
      <c r="P30" s="33">
        <f>VLOOKUP(L30,Sheet2!B:L,11,FALSE)</f>
        <v>724432</v>
      </c>
      <c r="Q30" s="32" t="s">
        <v>72</v>
      </c>
      <c r="R30" s="32"/>
    </row>
    <row r="31" spans="1:18" ht="24" customHeight="1">
      <c r="A31" s="32">
        <v>8</v>
      </c>
      <c r="B31" s="32" t="s">
        <v>81</v>
      </c>
      <c r="C31" s="28">
        <v>602</v>
      </c>
      <c r="D31" s="32">
        <v>94.31</v>
      </c>
      <c r="E31" s="32">
        <v>74.83</v>
      </c>
      <c r="F31" s="33">
        <f t="shared" si="0"/>
        <v>7925.840313858552</v>
      </c>
      <c r="G31" s="33">
        <f>VLOOKUP(C31,Sheet2!B:L,11,FALSE)</f>
        <v>747486</v>
      </c>
      <c r="H31" s="32" t="s">
        <v>72</v>
      </c>
      <c r="I31" s="32"/>
      <c r="J31" s="32">
        <v>8</v>
      </c>
      <c r="K31" s="32" t="s">
        <v>80</v>
      </c>
      <c r="L31" s="28">
        <v>1405</v>
      </c>
      <c r="M31" s="32">
        <v>94.31</v>
      </c>
      <c r="N31" s="32">
        <v>74.83</v>
      </c>
      <c r="O31" s="33">
        <f t="shared" si="1"/>
        <v>8273.205386491358</v>
      </c>
      <c r="P31" s="33">
        <f>VLOOKUP(L31,Sheet2!B:L,11,FALSE)</f>
        <v>780246</v>
      </c>
      <c r="Q31" s="32" t="s">
        <v>72</v>
      </c>
      <c r="R31" s="32"/>
    </row>
    <row r="32" spans="1:18" ht="24" customHeight="1">
      <c r="A32" s="32">
        <v>8</v>
      </c>
      <c r="B32" s="32" t="s">
        <v>81</v>
      </c>
      <c r="C32" s="28">
        <v>603</v>
      </c>
      <c r="D32" s="32">
        <v>89.85</v>
      </c>
      <c r="E32" s="32">
        <v>71.29</v>
      </c>
      <c r="F32" s="33">
        <f t="shared" si="0"/>
        <v>7715.303283249861</v>
      </c>
      <c r="G32" s="33">
        <f>VLOOKUP(C32,Sheet2!B:L,11,FALSE)</f>
        <v>693220</v>
      </c>
      <c r="H32" s="32" t="s">
        <v>72</v>
      </c>
      <c r="I32" s="32"/>
      <c r="J32" s="32">
        <v>8</v>
      </c>
      <c r="K32" s="32" t="s">
        <v>80</v>
      </c>
      <c r="L32" s="28">
        <v>1406</v>
      </c>
      <c r="M32" s="32">
        <v>94.31</v>
      </c>
      <c r="N32" s="32">
        <v>74.83</v>
      </c>
      <c r="O32" s="33">
        <f t="shared" si="1"/>
        <v>8431.099565263492</v>
      </c>
      <c r="P32" s="33">
        <f>VLOOKUP(L32,Sheet2!B:L,11,FALSE)</f>
        <v>795137</v>
      </c>
      <c r="Q32" s="32" t="s">
        <v>72</v>
      </c>
      <c r="R32" s="32"/>
    </row>
    <row r="33" spans="1:18" ht="24" customHeight="1">
      <c r="A33" s="32">
        <v>8</v>
      </c>
      <c r="B33" s="32" t="s">
        <v>81</v>
      </c>
      <c r="C33" s="28">
        <v>604</v>
      </c>
      <c r="D33" s="32">
        <v>89.85</v>
      </c>
      <c r="E33" s="32">
        <v>71.29</v>
      </c>
      <c r="F33" s="33">
        <f t="shared" si="0"/>
        <v>7662.6822481914305</v>
      </c>
      <c r="G33" s="33">
        <f>VLOOKUP(C33,Sheet2!B:L,11,FALSE)</f>
        <v>688492</v>
      </c>
      <c r="H33" s="32" t="s">
        <v>72</v>
      </c>
      <c r="I33" s="32"/>
      <c r="J33" s="32">
        <v>8</v>
      </c>
      <c r="K33" s="32" t="s">
        <v>82</v>
      </c>
      <c r="L33" s="28">
        <v>1501</v>
      </c>
      <c r="M33" s="32">
        <v>94.31</v>
      </c>
      <c r="N33" s="32">
        <v>74.83</v>
      </c>
      <c r="O33" s="33">
        <f t="shared" si="1"/>
        <v>8804.782101579896</v>
      </c>
      <c r="P33" s="33">
        <f>VLOOKUP(L33,Sheet2!B:L,11,FALSE)</f>
        <v>830379</v>
      </c>
      <c r="Q33" s="32" t="s">
        <v>72</v>
      </c>
      <c r="R33" s="32"/>
    </row>
    <row r="34" spans="1:18" ht="24" customHeight="1">
      <c r="A34" s="32">
        <v>8</v>
      </c>
      <c r="B34" s="32" t="s">
        <v>81</v>
      </c>
      <c r="C34" s="28">
        <v>605</v>
      </c>
      <c r="D34" s="32">
        <v>94.31</v>
      </c>
      <c r="E34" s="32">
        <v>74.83</v>
      </c>
      <c r="F34" s="33">
        <f t="shared" si="0"/>
        <v>7873.205386491358</v>
      </c>
      <c r="G34" s="33">
        <f>VLOOKUP(C34,Sheet2!B:L,11,FALSE)</f>
        <v>742522</v>
      </c>
      <c r="H34" s="32" t="s">
        <v>72</v>
      </c>
      <c r="I34" s="32"/>
      <c r="J34" s="32">
        <v>8</v>
      </c>
      <c r="K34" s="32" t="s">
        <v>82</v>
      </c>
      <c r="L34" s="28">
        <v>1502</v>
      </c>
      <c r="M34" s="32">
        <v>94.31</v>
      </c>
      <c r="N34" s="32">
        <v>74.83</v>
      </c>
      <c r="O34" s="33">
        <f t="shared" si="1"/>
        <v>8473.205386491358</v>
      </c>
      <c r="P34" s="33">
        <f>VLOOKUP(L34,Sheet2!B:L,11,FALSE)</f>
        <v>799108</v>
      </c>
      <c r="Q34" s="32" t="s">
        <v>72</v>
      </c>
      <c r="R34" s="32"/>
    </row>
    <row r="35" spans="1:18" ht="24" customHeight="1">
      <c r="A35" s="32">
        <v>8</v>
      </c>
      <c r="B35" s="32" t="s">
        <v>81</v>
      </c>
      <c r="C35" s="28">
        <v>606</v>
      </c>
      <c r="D35" s="32">
        <v>94.31</v>
      </c>
      <c r="E35" s="32">
        <v>74.83</v>
      </c>
      <c r="F35" s="33">
        <f t="shared" si="0"/>
        <v>8031.099565263493</v>
      </c>
      <c r="G35" s="33">
        <f>VLOOKUP(C35,Sheet2!B:L,11,FALSE)</f>
        <v>757413</v>
      </c>
      <c r="H35" s="32" t="s">
        <v>72</v>
      </c>
      <c r="I35" s="32"/>
      <c r="J35" s="32">
        <v>8</v>
      </c>
      <c r="K35" s="32" t="s">
        <v>82</v>
      </c>
      <c r="L35" s="28">
        <v>1503</v>
      </c>
      <c r="M35" s="32">
        <v>89.85</v>
      </c>
      <c r="N35" s="32">
        <v>71.29</v>
      </c>
      <c r="O35" s="33">
        <f t="shared" si="1"/>
        <v>8273.19977740679</v>
      </c>
      <c r="P35" s="33">
        <f>VLOOKUP(L35,Sheet2!B:L,11,FALSE)</f>
        <v>743347</v>
      </c>
      <c r="Q35" s="32" t="s">
        <v>72</v>
      </c>
      <c r="R35" s="32"/>
    </row>
    <row r="36" spans="1:18" ht="24" customHeight="1">
      <c r="A36" s="32">
        <v>8</v>
      </c>
      <c r="B36" s="32" t="s">
        <v>83</v>
      </c>
      <c r="C36" s="28">
        <v>701</v>
      </c>
      <c r="D36" s="32">
        <v>94.31</v>
      </c>
      <c r="E36" s="32">
        <v>74.83</v>
      </c>
      <c r="F36" s="33">
        <f t="shared" si="0"/>
        <v>8304.782101579896</v>
      </c>
      <c r="G36" s="33">
        <f>VLOOKUP(C36,Sheet2!B:L,11,FALSE)</f>
        <v>783224</v>
      </c>
      <c r="H36" s="32" t="s">
        <v>72</v>
      </c>
      <c r="I36" s="32"/>
      <c r="J36" s="32">
        <v>8</v>
      </c>
      <c r="K36" s="32" t="s">
        <v>82</v>
      </c>
      <c r="L36" s="28">
        <v>1504</v>
      </c>
      <c r="M36" s="32">
        <v>89.85</v>
      </c>
      <c r="N36" s="32">
        <v>71.29</v>
      </c>
      <c r="O36" s="33">
        <f t="shared" si="1"/>
        <v>8231.096271563718</v>
      </c>
      <c r="P36" s="33">
        <f>VLOOKUP(L36,Sheet2!B:L,11,FALSE)</f>
        <v>739564</v>
      </c>
      <c r="Q36" s="32" t="s">
        <v>72</v>
      </c>
      <c r="R36" s="32"/>
    </row>
    <row r="37" spans="1:18" ht="24" customHeight="1">
      <c r="A37" s="32">
        <v>8</v>
      </c>
      <c r="B37" s="32" t="s">
        <v>83</v>
      </c>
      <c r="C37" s="28">
        <v>702</v>
      </c>
      <c r="D37" s="32">
        <v>94.31</v>
      </c>
      <c r="E37" s="32">
        <v>74.83</v>
      </c>
      <c r="F37" s="33">
        <f t="shared" si="0"/>
        <v>7988.993744035627</v>
      </c>
      <c r="G37" s="33">
        <f>VLOOKUP(C37,Sheet2!B:L,11,FALSE)</f>
        <v>753442</v>
      </c>
      <c r="H37" s="32" t="s">
        <v>72</v>
      </c>
      <c r="I37" s="32"/>
      <c r="J37" s="32">
        <v>8</v>
      </c>
      <c r="K37" s="32" t="s">
        <v>82</v>
      </c>
      <c r="L37" s="28">
        <v>1505</v>
      </c>
      <c r="M37" s="32">
        <v>94.31</v>
      </c>
      <c r="N37" s="32">
        <v>74.83</v>
      </c>
      <c r="O37" s="33">
        <f t="shared" si="1"/>
        <v>8441.628671402821</v>
      </c>
      <c r="P37" s="33">
        <f>VLOOKUP(L37,Sheet2!B:L,11,FALSE)</f>
        <v>796130</v>
      </c>
      <c r="Q37" s="32" t="s">
        <v>72</v>
      </c>
      <c r="R37" s="32"/>
    </row>
    <row r="38" spans="1:18" ht="24" customHeight="1">
      <c r="A38" s="32">
        <v>8</v>
      </c>
      <c r="B38" s="32" t="s">
        <v>83</v>
      </c>
      <c r="C38" s="28">
        <v>703</v>
      </c>
      <c r="D38" s="32">
        <v>89.85</v>
      </c>
      <c r="E38" s="32">
        <v>71.29</v>
      </c>
      <c r="F38" s="33">
        <f t="shared" si="0"/>
        <v>7778.464106844742</v>
      </c>
      <c r="G38" s="33">
        <f>VLOOKUP(C38,Sheet2!B:L,11,FALSE)</f>
        <v>698895</v>
      </c>
      <c r="H38" s="32" t="s">
        <v>72</v>
      </c>
      <c r="I38" s="32"/>
      <c r="J38" s="32">
        <v>8</v>
      </c>
      <c r="K38" s="32" t="s">
        <v>82</v>
      </c>
      <c r="L38" s="28">
        <v>1506</v>
      </c>
      <c r="M38" s="32">
        <v>94.31</v>
      </c>
      <c r="N38" s="32">
        <v>74.83</v>
      </c>
      <c r="O38" s="33">
        <f t="shared" si="1"/>
        <v>8599.522850174955</v>
      </c>
      <c r="P38" s="33">
        <f>VLOOKUP(L38,Sheet2!B:L,11,FALSE)</f>
        <v>811021</v>
      </c>
      <c r="Q38" s="32" t="s">
        <v>72</v>
      </c>
      <c r="R38" s="32"/>
    </row>
    <row r="39" spans="1:18" ht="24" customHeight="1">
      <c r="A39" s="32">
        <v>8</v>
      </c>
      <c r="B39" s="32" t="s">
        <v>83</v>
      </c>
      <c r="C39" s="28">
        <v>704</v>
      </c>
      <c r="D39" s="32">
        <v>89.85</v>
      </c>
      <c r="E39" s="32">
        <v>71.29</v>
      </c>
      <c r="F39" s="33">
        <f aca="true" t="shared" si="2" ref="F39:F56">G39/D39</f>
        <v>7725.831942125766</v>
      </c>
      <c r="G39" s="33">
        <f>VLOOKUP(C39,Sheet2!B:L,11,FALSE)</f>
        <v>694166</v>
      </c>
      <c r="H39" s="32" t="s">
        <v>72</v>
      </c>
      <c r="I39" s="32"/>
      <c r="J39" s="32">
        <v>8</v>
      </c>
      <c r="K39" s="32" t="s">
        <v>84</v>
      </c>
      <c r="L39" s="28">
        <v>1601</v>
      </c>
      <c r="M39" s="32">
        <v>94.31</v>
      </c>
      <c r="N39" s="32">
        <v>74.83</v>
      </c>
      <c r="O39" s="33">
        <f aca="true" t="shared" si="3" ref="O39:O56">P39/M39</f>
        <v>8804.782101579896</v>
      </c>
      <c r="P39" s="33">
        <f>VLOOKUP(L39,Sheet2!B:L,11,FALSE)</f>
        <v>830379</v>
      </c>
      <c r="Q39" s="32" t="s">
        <v>72</v>
      </c>
      <c r="R39" s="32"/>
    </row>
    <row r="40" spans="1:18" ht="24" customHeight="1">
      <c r="A40" s="32">
        <v>8</v>
      </c>
      <c r="B40" s="32" t="s">
        <v>83</v>
      </c>
      <c r="C40" s="28">
        <v>705</v>
      </c>
      <c r="D40" s="32">
        <v>94.31</v>
      </c>
      <c r="E40" s="32">
        <v>74.83</v>
      </c>
      <c r="F40" s="33">
        <f t="shared" si="2"/>
        <v>7936.358816668434</v>
      </c>
      <c r="G40" s="33">
        <f>VLOOKUP(C40,Sheet2!B:L,11,FALSE)</f>
        <v>748478</v>
      </c>
      <c r="H40" s="32" t="s">
        <v>72</v>
      </c>
      <c r="I40" s="32"/>
      <c r="J40" s="32">
        <v>8</v>
      </c>
      <c r="K40" s="32" t="s">
        <v>84</v>
      </c>
      <c r="L40" s="28">
        <v>1602</v>
      </c>
      <c r="M40" s="32">
        <v>94.31</v>
      </c>
      <c r="N40" s="32">
        <v>74.83</v>
      </c>
      <c r="O40" s="33">
        <f t="shared" si="3"/>
        <v>8473.205386491358</v>
      </c>
      <c r="P40" s="33">
        <f>VLOOKUP(L40,Sheet2!B:L,11,FALSE)</f>
        <v>799108</v>
      </c>
      <c r="Q40" s="32" t="s">
        <v>72</v>
      </c>
      <c r="R40" s="32"/>
    </row>
    <row r="41" spans="1:18" ht="24" customHeight="1">
      <c r="A41" s="32">
        <v>8</v>
      </c>
      <c r="B41" s="32" t="s">
        <v>83</v>
      </c>
      <c r="C41" s="28">
        <v>706</v>
      </c>
      <c r="D41" s="32">
        <v>94.31</v>
      </c>
      <c r="E41" s="32">
        <v>74.83</v>
      </c>
      <c r="F41" s="33">
        <f t="shared" si="2"/>
        <v>8094.252995440568</v>
      </c>
      <c r="G41" s="33">
        <f>VLOOKUP(C41,Sheet2!B:L,11,FALSE)</f>
        <v>763369</v>
      </c>
      <c r="H41" s="32" t="s">
        <v>72</v>
      </c>
      <c r="I41" s="32"/>
      <c r="J41" s="32">
        <v>8</v>
      </c>
      <c r="K41" s="32" t="s">
        <v>84</v>
      </c>
      <c r="L41" s="28">
        <v>1603</v>
      </c>
      <c r="M41" s="32">
        <v>89.85</v>
      </c>
      <c r="N41" s="32">
        <v>71.29</v>
      </c>
      <c r="O41" s="33">
        <f t="shared" si="3"/>
        <v>8273.19977740679</v>
      </c>
      <c r="P41" s="33">
        <f>VLOOKUP(L41,Sheet2!B:L,11,FALSE)</f>
        <v>743347</v>
      </c>
      <c r="Q41" s="32" t="s">
        <v>72</v>
      </c>
      <c r="R41" s="32"/>
    </row>
    <row r="42" spans="1:18" ht="24" customHeight="1">
      <c r="A42" s="32">
        <v>8</v>
      </c>
      <c r="B42" s="32" t="s">
        <v>85</v>
      </c>
      <c r="C42" s="28">
        <v>801</v>
      </c>
      <c r="D42" s="32">
        <v>94.31</v>
      </c>
      <c r="E42" s="32">
        <v>74.83</v>
      </c>
      <c r="F42" s="33">
        <f t="shared" si="2"/>
        <v>8367.935531756972</v>
      </c>
      <c r="G42" s="33">
        <f>VLOOKUP(C42,Sheet2!B:L,11,FALSE)</f>
        <v>789180</v>
      </c>
      <c r="H42" s="32" t="s">
        <v>72</v>
      </c>
      <c r="I42" s="32"/>
      <c r="J42" s="32">
        <v>8</v>
      </c>
      <c r="K42" s="32" t="s">
        <v>84</v>
      </c>
      <c r="L42" s="28">
        <v>1604</v>
      </c>
      <c r="M42" s="32">
        <v>89.85</v>
      </c>
      <c r="N42" s="32">
        <v>71.29</v>
      </c>
      <c r="O42" s="33">
        <f t="shared" si="3"/>
        <v>8231.096271563718</v>
      </c>
      <c r="P42" s="33">
        <f>VLOOKUP(L42,Sheet2!B:L,11,FALSE)</f>
        <v>739564</v>
      </c>
      <c r="Q42" s="32" t="s">
        <v>72</v>
      </c>
      <c r="R42" s="32"/>
    </row>
    <row r="43" spans="1:18" ht="24" customHeight="1">
      <c r="A43" s="32">
        <v>8</v>
      </c>
      <c r="B43" s="32" t="s">
        <v>85</v>
      </c>
      <c r="C43" s="28">
        <v>802</v>
      </c>
      <c r="D43" s="32">
        <v>94.31</v>
      </c>
      <c r="E43" s="32">
        <v>74.83</v>
      </c>
      <c r="F43" s="33">
        <f t="shared" si="2"/>
        <v>8052.147174212702</v>
      </c>
      <c r="G43" s="33">
        <f>VLOOKUP(C43,Sheet2!B:L,11,FALSE)</f>
        <v>759398</v>
      </c>
      <c r="H43" s="32" t="s">
        <v>72</v>
      </c>
      <c r="I43" s="32"/>
      <c r="J43" s="32">
        <v>8</v>
      </c>
      <c r="K43" s="32" t="s">
        <v>84</v>
      </c>
      <c r="L43" s="28">
        <v>1605</v>
      </c>
      <c r="M43" s="32">
        <v>94.31</v>
      </c>
      <c r="N43" s="32">
        <v>74.83</v>
      </c>
      <c r="O43" s="33">
        <f t="shared" si="3"/>
        <v>8441.628671402821</v>
      </c>
      <c r="P43" s="33">
        <f>VLOOKUP(L43,Sheet2!B:L,11,FALSE)</f>
        <v>796130</v>
      </c>
      <c r="Q43" s="32" t="s">
        <v>72</v>
      </c>
      <c r="R43" s="32"/>
    </row>
    <row r="44" spans="1:18" ht="24" customHeight="1">
      <c r="A44" s="32">
        <v>8</v>
      </c>
      <c r="B44" s="32" t="s">
        <v>85</v>
      </c>
      <c r="C44" s="28">
        <v>803</v>
      </c>
      <c r="D44" s="32">
        <v>89.85</v>
      </c>
      <c r="E44" s="32">
        <v>71.29</v>
      </c>
      <c r="F44" s="33">
        <f t="shared" si="2"/>
        <v>7841.624930439622</v>
      </c>
      <c r="G44" s="33">
        <f>VLOOKUP(C44,Sheet2!B:L,11,FALSE)</f>
        <v>704570</v>
      </c>
      <c r="H44" s="32" t="s">
        <v>72</v>
      </c>
      <c r="I44" s="32"/>
      <c r="J44" s="32">
        <v>8</v>
      </c>
      <c r="K44" s="32" t="s">
        <v>84</v>
      </c>
      <c r="L44" s="28">
        <v>1606</v>
      </c>
      <c r="M44" s="32">
        <v>94.31</v>
      </c>
      <c r="N44" s="32">
        <v>74.83</v>
      </c>
      <c r="O44" s="33">
        <f t="shared" si="3"/>
        <v>8599.522850174955</v>
      </c>
      <c r="P44" s="33">
        <f>VLOOKUP(L44,Sheet2!B:L,11,FALSE)</f>
        <v>811021</v>
      </c>
      <c r="Q44" s="32" t="s">
        <v>72</v>
      </c>
      <c r="R44" s="32"/>
    </row>
    <row r="45" spans="1:18" ht="24" customHeight="1">
      <c r="A45" s="32">
        <v>8</v>
      </c>
      <c r="B45" s="32" t="s">
        <v>85</v>
      </c>
      <c r="C45" s="28">
        <v>804</v>
      </c>
      <c r="D45" s="32">
        <v>89.85</v>
      </c>
      <c r="E45" s="32">
        <v>71.29</v>
      </c>
      <c r="F45" s="33">
        <f t="shared" si="2"/>
        <v>7788.992765720646</v>
      </c>
      <c r="G45" s="33">
        <f>VLOOKUP(C45,Sheet2!B:L,11,FALSE)</f>
        <v>699841</v>
      </c>
      <c r="H45" s="32" t="s">
        <v>72</v>
      </c>
      <c r="I45" s="32"/>
      <c r="J45" s="32">
        <v>8</v>
      </c>
      <c r="K45" s="32" t="s">
        <v>86</v>
      </c>
      <c r="L45" s="28">
        <v>1701</v>
      </c>
      <c r="M45" s="32">
        <v>94.31</v>
      </c>
      <c r="N45" s="32">
        <v>74.83</v>
      </c>
      <c r="O45" s="33">
        <f t="shared" si="3"/>
        <v>8804.782101579896</v>
      </c>
      <c r="P45" s="33">
        <f>VLOOKUP(L45,Sheet2!B:L,11,FALSE)</f>
        <v>830379</v>
      </c>
      <c r="Q45" s="32" t="s">
        <v>72</v>
      </c>
      <c r="R45" s="32"/>
    </row>
    <row r="46" spans="1:18" ht="24" customHeight="1">
      <c r="A46" s="32">
        <v>8</v>
      </c>
      <c r="B46" s="32" t="s">
        <v>85</v>
      </c>
      <c r="C46" s="28">
        <v>805</v>
      </c>
      <c r="D46" s="32">
        <v>94.31</v>
      </c>
      <c r="E46" s="32">
        <v>74.83</v>
      </c>
      <c r="F46" s="33">
        <f t="shared" si="2"/>
        <v>7999.522850174954</v>
      </c>
      <c r="G46" s="33">
        <f>VLOOKUP(C46,Sheet2!B:L,11,FALSE)</f>
        <v>754435</v>
      </c>
      <c r="H46" s="32" t="s">
        <v>72</v>
      </c>
      <c r="I46" s="32"/>
      <c r="J46" s="32">
        <v>8</v>
      </c>
      <c r="K46" s="32" t="s">
        <v>86</v>
      </c>
      <c r="L46" s="28">
        <v>1702</v>
      </c>
      <c r="M46" s="32">
        <v>94.31</v>
      </c>
      <c r="N46" s="32">
        <v>74.83</v>
      </c>
      <c r="O46" s="33">
        <f t="shared" si="3"/>
        <v>8473.205386491358</v>
      </c>
      <c r="P46" s="33">
        <f>VLOOKUP(L46,Sheet2!B:L,11,FALSE)</f>
        <v>799108</v>
      </c>
      <c r="Q46" s="32" t="s">
        <v>72</v>
      </c>
      <c r="R46" s="32"/>
    </row>
    <row r="47" spans="1:18" ht="24" customHeight="1">
      <c r="A47" s="32">
        <v>8</v>
      </c>
      <c r="B47" s="32" t="s">
        <v>85</v>
      </c>
      <c r="C47" s="28">
        <v>806</v>
      </c>
      <c r="D47" s="32">
        <v>94.31</v>
      </c>
      <c r="E47" s="32">
        <v>74.83</v>
      </c>
      <c r="F47" s="33">
        <f t="shared" si="2"/>
        <v>8157.417028947089</v>
      </c>
      <c r="G47" s="33">
        <f>VLOOKUP(C47,Sheet2!B:L,11,FALSE)</f>
        <v>769326</v>
      </c>
      <c r="H47" s="32" t="s">
        <v>72</v>
      </c>
      <c r="I47" s="32"/>
      <c r="J47" s="32">
        <v>8</v>
      </c>
      <c r="K47" s="32" t="s">
        <v>86</v>
      </c>
      <c r="L47" s="28">
        <v>1703</v>
      </c>
      <c r="M47" s="32">
        <v>89.85</v>
      </c>
      <c r="N47" s="32">
        <v>71.29</v>
      </c>
      <c r="O47" s="33">
        <f t="shared" si="3"/>
        <v>8273.19977740679</v>
      </c>
      <c r="P47" s="33">
        <f>VLOOKUP(L47,Sheet2!B:L,11,FALSE)</f>
        <v>743347</v>
      </c>
      <c r="Q47" s="32" t="s">
        <v>72</v>
      </c>
      <c r="R47" s="32"/>
    </row>
    <row r="48" spans="1:18" ht="24" customHeight="1">
      <c r="A48" s="32">
        <v>8</v>
      </c>
      <c r="B48" s="32" t="s">
        <v>87</v>
      </c>
      <c r="C48" s="28">
        <v>901</v>
      </c>
      <c r="D48" s="32">
        <v>94.31</v>
      </c>
      <c r="E48" s="32">
        <v>74.83</v>
      </c>
      <c r="F48" s="33">
        <f t="shared" si="2"/>
        <v>8431.099565263492</v>
      </c>
      <c r="G48" s="33">
        <f>VLOOKUP(C48,Sheet2!B:L,11,FALSE)</f>
        <v>795137</v>
      </c>
      <c r="H48" s="32" t="s">
        <v>72</v>
      </c>
      <c r="I48" s="32"/>
      <c r="J48" s="32">
        <v>8</v>
      </c>
      <c r="K48" s="32" t="s">
        <v>86</v>
      </c>
      <c r="L48" s="28">
        <v>1704</v>
      </c>
      <c r="M48" s="32">
        <v>89.85</v>
      </c>
      <c r="N48" s="32">
        <v>71.29</v>
      </c>
      <c r="O48" s="33">
        <f t="shared" si="3"/>
        <v>8231.096271563718</v>
      </c>
      <c r="P48" s="33">
        <f>VLOOKUP(L48,Sheet2!B:L,11,FALSE)</f>
        <v>739564</v>
      </c>
      <c r="Q48" s="32" t="s">
        <v>72</v>
      </c>
      <c r="R48" s="32"/>
    </row>
    <row r="49" spans="1:18" ht="24" customHeight="1">
      <c r="A49" s="32">
        <v>8</v>
      </c>
      <c r="B49" s="32" t="s">
        <v>87</v>
      </c>
      <c r="C49" s="28">
        <v>902</v>
      </c>
      <c r="D49" s="32">
        <v>94.31</v>
      </c>
      <c r="E49" s="32">
        <v>74.83</v>
      </c>
      <c r="F49" s="33">
        <f t="shared" si="2"/>
        <v>8115.311207719224</v>
      </c>
      <c r="G49" s="33">
        <f>VLOOKUP(C49,Sheet2!B:L,11,FALSE)</f>
        <v>765355</v>
      </c>
      <c r="H49" s="32" t="s">
        <v>72</v>
      </c>
      <c r="I49" s="32"/>
      <c r="J49" s="32">
        <v>8</v>
      </c>
      <c r="K49" s="32" t="s">
        <v>86</v>
      </c>
      <c r="L49" s="28">
        <v>1705</v>
      </c>
      <c r="M49" s="32">
        <v>94.31</v>
      </c>
      <c r="N49" s="32">
        <v>74.83</v>
      </c>
      <c r="O49" s="33">
        <f t="shared" si="3"/>
        <v>8441.628671402821</v>
      </c>
      <c r="P49" s="33">
        <f>VLOOKUP(L49,Sheet2!B:L,11,FALSE)</f>
        <v>796130</v>
      </c>
      <c r="Q49" s="32" t="s">
        <v>72</v>
      </c>
      <c r="R49" s="32"/>
    </row>
    <row r="50" spans="1:18" ht="24" customHeight="1">
      <c r="A50" s="32">
        <v>8</v>
      </c>
      <c r="B50" s="32" t="s">
        <v>87</v>
      </c>
      <c r="C50" s="28">
        <v>903</v>
      </c>
      <c r="D50" s="32">
        <v>89.85</v>
      </c>
      <c r="E50" s="32">
        <v>71.29</v>
      </c>
      <c r="F50" s="33">
        <f t="shared" si="2"/>
        <v>7904.785754034502</v>
      </c>
      <c r="G50" s="33">
        <f>VLOOKUP(C50,Sheet2!B:L,11,FALSE)</f>
        <v>710245</v>
      </c>
      <c r="H50" s="32" t="s">
        <v>72</v>
      </c>
      <c r="I50" s="32"/>
      <c r="J50" s="32">
        <v>8</v>
      </c>
      <c r="K50" s="32" t="s">
        <v>86</v>
      </c>
      <c r="L50" s="28">
        <v>1706</v>
      </c>
      <c r="M50" s="32">
        <v>94.31</v>
      </c>
      <c r="N50" s="32">
        <v>74.83</v>
      </c>
      <c r="O50" s="33">
        <f t="shared" si="3"/>
        <v>8599.522850174955</v>
      </c>
      <c r="P50" s="33">
        <f>VLOOKUP(L50,Sheet2!B:L,11,FALSE)</f>
        <v>811021</v>
      </c>
      <c r="Q50" s="32" t="s">
        <v>72</v>
      </c>
      <c r="R50" s="32"/>
    </row>
    <row r="51" spans="1:18" ht="24" customHeight="1">
      <c r="A51" s="32">
        <v>8</v>
      </c>
      <c r="B51" s="32" t="s">
        <v>87</v>
      </c>
      <c r="C51" s="28">
        <v>904</v>
      </c>
      <c r="D51" s="32">
        <v>89.85</v>
      </c>
      <c r="E51" s="32">
        <v>71.29</v>
      </c>
      <c r="F51" s="33">
        <f t="shared" si="2"/>
        <v>7852.153589315526</v>
      </c>
      <c r="G51" s="33">
        <f>VLOOKUP(C51,Sheet2!B:L,11,FALSE)</f>
        <v>705516</v>
      </c>
      <c r="H51" s="32" t="s">
        <v>72</v>
      </c>
      <c r="I51" s="32"/>
      <c r="J51" s="32">
        <v>8</v>
      </c>
      <c r="K51" s="32" t="s">
        <v>88</v>
      </c>
      <c r="L51" s="46">
        <v>1801</v>
      </c>
      <c r="M51" s="32">
        <v>94.31</v>
      </c>
      <c r="N51" s="32">
        <v>74.83</v>
      </c>
      <c r="O51" s="33">
        <f t="shared" si="3"/>
        <v>8594.252995440567</v>
      </c>
      <c r="P51" s="33">
        <f>VLOOKUP(L51,Sheet2!B:L,11,FALSE)</f>
        <v>810524</v>
      </c>
      <c r="Q51" s="32" t="s">
        <v>72</v>
      </c>
      <c r="R51" s="32"/>
    </row>
    <row r="52" spans="1:18" ht="24" customHeight="1">
      <c r="A52" s="32">
        <v>8</v>
      </c>
      <c r="B52" s="32" t="s">
        <v>87</v>
      </c>
      <c r="C52" s="28">
        <v>905</v>
      </c>
      <c r="D52" s="32">
        <v>94.31</v>
      </c>
      <c r="E52" s="32">
        <v>74.83</v>
      </c>
      <c r="F52" s="33">
        <f t="shared" si="2"/>
        <v>8062.6762803520305</v>
      </c>
      <c r="G52" s="33">
        <f>VLOOKUP(C52,Sheet2!B:L,11,FALSE)</f>
        <v>760391</v>
      </c>
      <c r="H52" s="32" t="s">
        <v>72</v>
      </c>
      <c r="I52" s="32"/>
      <c r="J52" s="32">
        <v>8</v>
      </c>
      <c r="K52" s="32" t="s">
        <v>88</v>
      </c>
      <c r="L52" s="46">
        <v>1802</v>
      </c>
      <c r="M52" s="32">
        <v>94.31</v>
      </c>
      <c r="N52" s="32">
        <v>74.83</v>
      </c>
      <c r="O52" s="33">
        <f t="shared" si="3"/>
        <v>8262.67628035203</v>
      </c>
      <c r="P52" s="33">
        <f>VLOOKUP(L52,Sheet2!B:L,11,FALSE)</f>
        <v>779253</v>
      </c>
      <c r="Q52" s="32" t="s">
        <v>72</v>
      </c>
      <c r="R52" s="32"/>
    </row>
    <row r="53" spans="1:18" ht="24" customHeight="1">
      <c r="A53" s="32">
        <v>8</v>
      </c>
      <c r="B53" s="32" t="s">
        <v>87</v>
      </c>
      <c r="C53" s="28">
        <v>906</v>
      </c>
      <c r="D53" s="32">
        <v>94.31</v>
      </c>
      <c r="E53" s="32">
        <v>74.83</v>
      </c>
      <c r="F53" s="33">
        <f t="shared" si="2"/>
        <v>8220.570459124165</v>
      </c>
      <c r="G53" s="33">
        <f>VLOOKUP(C53,Sheet2!B:L,11,FALSE)</f>
        <v>775282</v>
      </c>
      <c r="H53" s="32" t="s">
        <v>72</v>
      </c>
      <c r="I53" s="32"/>
      <c r="J53" s="32">
        <v>8</v>
      </c>
      <c r="K53" s="32" t="s">
        <v>88</v>
      </c>
      <c r="L53" s="46">
        <v>1803</v>
      </c>
      <c r="M53" s="32">
        <v>89.85</v>
      </c>
      <c r="N53" s="32">
        <v>71.29</v>
      </c>
      <c r="O53" s="33">
        <f t="shared" si="3"/>
        <v>8062.6822481914305</v>
      </c>
      <c r="P53" s="33">
        <f>VLOOKUP(L53,Sheet2!B:L,11,FALSE)</f>
        <v>724432</v>
      </c>
      <c r="Q53" s="32" t="s">
        <v>72</v>
      </c>
      <c r="R53" s="32"/>
    </row>
    <row r="54" spans="1:18" ht="24" customHeight="1">
      <c r="A54" s="32">
        <v>8</v>
      </c>
      <c r="B54" s="32" t="s">
        <v>73</v>
      </c>
      <c r="C54" s="32">
        <v>1001</v>
      </c>
      <c r="D54" s="32">
        <v>94.31</v>
      </c>
      <c r="E54" s="32">
        <v>74.83</v>
      </c>
      <c r="F54" s="33">
        <f t="shared" si="2"/>
        <v>8494.252995440567</v>
      </c>
      <c r="G54" s="33">
        <f>VLOOKUP(C54,Sheet2!B:L,11,FALSE)</f>
        <v>801093</v>
      </c>
      <c r="H54" s="32" t="s">
        <v>72</v>
      </c>
      <c r="I54" s="32"/>
      <c r="J54" s="32">
        <v>8</v>
      </c>
      <c r="K54" s="32" t="s">
        <v>88</v>
      </c>
      <c r="L54" s="46">
        <v>1804</v>
      </c>
      <c r="M54" s="32">
        <v>89.85</v>
      </c>
      <c r="N54" s="32">
        <v>71.29</v>
      </c>
      <c r="O54" s="33">
        <f t="shared" si="3"/>
        <v>8020.567612687813</v>
      </c>
      <c r="P54" s="33">
        <f>VLOOKUP(L54,Sheet2!B:L,11,FALSE)</f>
        <v>720648</v>
      </c>
      <c r="Q54" s="32" t="s">
        <v>72</v>
      </c>
      <c r="R54" s="32"/>
    </row>
    <row r="55" spans="1:18" ht="24" customHeight="1">
      <c r="A55" s="32">
        <v>8</v>
      </c>
      <c r="B55" s="32" t="s">
        <v>73</v>
      </c>
      <c r="C55" s="32">
        <v>1002</v>
      </c>
      <c r="D55" s="32">
        <v>94.31</v>
      </c>
      <c r="E55" s="32">
        <v>74.83</v>
      </c>
      <c r="F55" s="33">
        <f t="shared" si="2"/>
        <v>8178.464637896299</v>
      </c>
      <c r="G55" s="33">
        <f>VLOOKUP(C55,Sheet2!B:L,11,FALSE)</f>
        <v>771311</v>
      </c>
      <c r="H55" s="32" t="s">
        <v>72</v>
      </c>
      <c r="I55" s="32"/>
      <c r="J55" s="32">
        <v>8</v>
      </c>
      <c r="K55" s="32" t="s">
        <v>88</v>
      </c>
      <c r="L55" s="46">
        <v>1805</v>
      </c>
      <c r="M55" s="32">
        <v>94.31</v>
      </c>
      <c r="N55" s="32">
        <v>74.83</v>
      </c>
      <c r="O55" s="33">
        <f t="shared" si="3"/>
        <v>8231.099565263492</v>
      </c>
      <c r="P55" s="33">
        <f>VLOOKUP(L55,Sheet2!B:L,11,FALSE)</f>
        <v>776275</v>
      </c>
      <c r="Q55" s="32" t="s">
        <v>72</v>
      </c>
      <c r="R55" s="32"/>
    </row>
    <row r="56" spans="1:21" ht="24" customHeight="1">
      <c r="A56" s="32">
        <v>8</v>
      </c>
      <c r="B56" s="32" t="s">
        <v>73</v>
      </c>
      <c r="C56" s="32">
        <v>1003</v>
      </c>
      <c r="D56" s="32">
        <v>89.85</v>
      </c>
      <c r="E56" s="32">
        <v>71.29</v>
      </c>
      <c r="F56" s="33">
        <f t="shared" si="2"/>
        <v>7967.935447968837</v>
      </c>
      <c r="G56" s="33">
        <f>VLOOKUP(C56,Sheet2!B:L,11,FALSE)</f>
        <v>715919</v>
      </c>
      <c r="H56" s="32" t="s">
        <v>72</v>
      </c>
      <c r="I56" s="32"/>
      <c r="J56" s="32">
        <v>8</v>
      </c>
      <c r="K56" s="32" t="s">
        <v>88</v>
      </c>
      <c r="L56" s="46">
        <v>1806</v>
      </c>
      <c r="M56" s="32">
        <v>94.31</v>
      </c>
      <c r="N56" s="32">
        <v>74.83</v>
      </c>
      <c r="O56" s="33">
        <f t="shared" si="3"/>
        <v>8388.993744035626</v>
      </c>
      <c r="P56" s="33">
        <f>VLOOKUP(L56,Sheet2!B:L,11,FALSE)</f>
        <v>791166</v>
      </c>
      <c r="Q56" s="32" t="s">
        <v>72</v>
      </c>
      <c r="R56" s="32"/>
      <c r="T56" t="s">
        <v>89</v>
      </c>
      <c r="U56">
        <f>SUBTOTAL(3,C6:C56,L6:L56)</f>
        <v>102</v>
      </c>
    </row>
    <row r="57" spans="1:21" ht="24" customHeight="1">
      <c r="A57" s="34"/>
      <c r="B57" s="35"/>
      <c r="C57" s="35"/>
      <c r="D57" s="36">
        <f>SUM(D1:D56)</f>
        <v>4733.990000000001</v>
      </c>
      <c r="E57" s="37"/>
      <c r="F57" s="38"/>
      <c r="G57" s="33">
        <f>SUM(G1:G56)</f>
        <v>37239220</v>
      </c>
      <c r="H57" s="37"/>
      <c r="I57" s="35"/>
      <c r="J57" s="37"/>
      <c r="K57" s="35"/>
      <c r="L57" s="35"/>
      <c r="M57" s="36">
        <f>SUM(M1:M56)</f>
        <v>4733.990000000001</v>
      </c>
      <c r="N57" s="37"/>
      <c r="O57" s="38"/>
      <c r="P57" s="33">
        <f>SUM(P1:P56)</f>
        <v>39501249</v>
      </c>
      <c r="Q57" s="37"/>
      <c r="R57" s="48"/>
      <c r="T57" t="s">
        <v>90</v>
      </c>
      <c r="U57">
        <f>D57+M57</f>
        <v>9467.980000000001</v>
      </c>
    </row>
    <row r="58" spans="1:21" ht="24.75" customHeight="1">
      <c r="A58" s="21" t="s">
        <v>91</v>
      </c>
      <c r="B58" s="22"/>
      <c r="C58" s="22"/>
      <c r="D58" s="22"/>
      <c r="E58" s="22"/>
      <c r="F58" s="22"/>
      <c r="G58" s="23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4"/>
      <c r="T58" t="s">
        <v>92</v>
      </c>
      <c r="U58">
        <f>G57+P57</f>
        <v>76740469</v>
      </c>
    </row>
    <row r="59" spans="1:21" ht="15">
      <c r="A59" s="39"/>
      <c r="C59" s="40" t="s">
        <v>93</v>
      </c>
      <c r="D59" s="40" t="s">
        <v>94</v>
      </c>
      <c r="E59" s="40" t="s">
        <v>95</v>
      </c>
      <c r="F59" s="41" t="s">
        <v>96</v>
      </c>
      <c r="G59" s="40" t="s">
        <v>97</v>
      </c>
      <c r="H59" s="40" t="s">
        <v>98</v>
      </c>
      <c r="I59" s="44"/>
      <c r="T59" t="s">
        <v>99</v>
      </c>
      <c r="U59">
        <f>U58/U57</f>
        <v>8105.263107864612</v>
      </c>
    </row>
    <row r="60" spans="3:9" ht="15">
      <c r="C60" s="42" t="s">
        <v>100</v>
      </c>
      <c r="D60" s="43">
        <v>7761.435690806913</v>
      </c>
      <c r="E60" s="44">
        <v>731981</v>
      </c>
      <c r="F60" s="43">
        <v>8914.070618174106</v>
      </c>
      <c r="G60" s="43">
        <v>840686</v>
      </c>
      <c r="H60" s="45">
        <f>I60</f>
        <v>0.12930511510837572</v>
      </c>
      <c r="I60" s="47">
        <f aca="true" t="shared" si="4" ref="I60:I65">1-D60/F60</f>
        <v>0.12930511510837572</v>
      </c>
    </row>
    <row r="61" spans="3:9" ht="15">
      <c r="C61" s="42" t="s">
        <v>101</v>
      </c>
      <c r="D61" s="43">
        <v>7473.01452656134</v>
      </c>
      <c r="E61" s="44">
        <v>704780</v>
      </c>
      <c r="F61" s="43">
        <v>8593.012405895452</v>
      </c>
      <c r="G61" s="43">
        <v>810407</v>
      </c>
      <c r="H61" s="45">
        <f aca="true" t="shared" si="5" ref="H60:H65">I61</f>
        <v>0.13033821277456892</v>
      </c>
      <c r="I61" s="47">
        <f>1-D61/F61</f>
        <v>0.13033821277456892</v>
      </c>
    </row>
    <row r="62" spans="3:9" ht="15">
      <c r="C62" s="42" t="s">
        <v>102</v>
      </c>
      <c r="D62" s="43">
        <v>7299.33222036728</v>
      </c>
      <c r="E62" s="44">
        <v>655845</v>
      </c>
      <c r="F62" s="43">
        <v>8387.757373400113</v>
      </c>
      <c r="G62" s="43">
        <v>753640</v>
      </c>
      <c r="H62" s="45">
        <f t="shared" si="5"/>
        <v>0.12976354758240016</v>
      </c>
      <c r="I62" s="47">
        <f t="shared" si="4"/>
        <v>0.12976354758240016</v>
      </c>
    </row>
    <row r="63" spans="3:9" ht="15">
      <c r="C63" s="42" t="s">
        <v>103</v>
      </c>
      <c r="D63" s="43">
        <v>7262.493043962159</v>
      </c>
      <c r="E63" s="44">
        <v>652535</v>
      </c>
      <c r="F63" s="43">
        <v>8335.125208681136</v>
      </c>
      <c r="G63" s="43">
        <v>748911</v>
      </c>
      <c r="H63" s="45">
        <f t="shared" si="5"/>
        <v>0.12868818858315623</v>
      </c>
      <c r="I63" s="47">
        <f t="shared" si="4"/>
        <v>0.12868818858315623</v>
      </c>
    </row>
    <row r="64" spans="3:9" ht="15">
      <c r="C64" s="42" t="s">
        <v>104</v>
      </c>
      <c r="D64" s="43">
        <v>7451.96691761213</v>
      </c>
      <c r="E64" s="44">
        <v>702795</v>
      </c>
      <c r="F64" s="43">
        <v>8545.647333262645</v>
      </c>
      <c r="G64" s="43">
        <v>805940</v>
      </c>
      <c r="H64" s="45">
        <f t="shared" si="5"/>
        <v>0.12798099114077977</v>
      </c>
      <c r="I64" s="47">
        <f t="shared" si="4"/>
        <v>0.12798099114077977</v>
      </c>
    </row>
    <row r="65" spans="3:9" ht="15">
      <c r="C65" s="42" t="s">
        <v>105</v>
      </c>
      <c r="D65" s="43">
        <v>7593.023009224897</v>
      </c>
      <c r="E65" s="44">
        <v>716098</v>
      </c>
      <c r="F65" s="43">
        <v>8703.541512034779</v>
      </c>
      <c r="G65" s="43">
        <v>820831</v>
      </c>
      <c r="H65" s="45">
        <f t="shared" si="5"/>
        <v>0.12759386524144434</v>
      </c>
      <c r="I65" s="47">
        <f t="shared" si="4"/>
        <v>0.12759386524144434</v>
      </c>
    </row>
  </sheetData>
  <sheetProtection/>
  <mergeCells count="11">
    <mergeCell ref="A1:R1"/>
    <mergeCell ref="A2:D2"/>
    <mergeCell ref="E2:R2"/>
    <mergeCell ref="A3:D3"/>
    <mergeCell ref="E3:R3"/>
    <mergeCell ref="A4:C4"/>
    <mergeCell ref="H4:I4"/>
    <mergeCell ref="J4:L4"/>
    <mergeCell ref="M4:O4"/>
    <mergeCell ref="Q4:R4"/>
    <mergeCell ref="A58:R58"/>
  </mergeCells>
  <printOptions horizontalCentered="1"/>
  <pageMargins left="0.7513888888888889" right="0.7513888888888889" top="1" bottom="1" header="0.5118055555555555" footer="0.5118055555555555"/>
  <pageSetup fitToHeight="1" fitToWidth="1" horizontalDpi="600" verticalDpi="600" orientation="portrait" paperSize="9" scale="47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zoomScaleSheetLayoutView="100" workbookViewId="0" topLeftCell="A1">
      <selection activeCell="F17" sqref="F17"/>
    </sheetView>
  </sheetViews>
  <sheetFormatPr defaultColWidth="9.00390625" defaultRowHeight="14.25"/>
  <cols>
    <col min="1" max="1" width="12.625" style="0" bestFit="1" customWidth="1"/>
    <col min="2" max="2" width="18.25390625" style="0" customWidth="1"/>
    <col min="3" max="3" width="13.75390625" style="0" customWidth="1"/>
    <col min="8" max="8" width="9.375" style="0" bestFit="1" customWidth="1"/>
    <col min="9" max="9" width="12.625" style="0" bestFit="1" customWidth="1"/>
  </cols>
  <sheetData>
    <row r="1" spans="1:9" ht="15">
      <c r="A1" s="14">
        <f>SUM('江西省商品房销售明码标价销售公示8#楼'!D6:D56,'江西省商品房销售明码标价销售公示8#楼'!M6:M56)</f>
        <v>9467.980000000012</v>
      </c>
      <c r="B1" s="14" t="s">
        <v>106</v>
      </c>
      <c r="C1" s="15" t="s">
        <v>107</v>
      </c>
      <c r="G1" t="s">
        <v>108</v>
      </c>
      <c r="H1" t="s">
        <v>109</v>
      </c>
      <c r="I1" t="s">
        <v>110</v>
      </c>
    </row>
    <row r="2" spans="1:9" ht="15">
      <c r="A2" s="14">
        <f>SUM('江西省商品房销售明码标价销售公示8#楼'!E6:E56,'江西省商品房销售明码标价销售公示8#楼'!N6:N56)</f>
        <v>7512.299999999995</v>
      </c>
      <c r="B2" s="14"/>
      <c r="C2" s="15"/>
      <c r="G2">
        <f>A1+A5+A8+A9+A10</f>
        <v>9988.470000000012</v>
      </c>
      <c r="H2">
        <f>A3+A6</f>
        <v>81095219</v>
      </c>
      <c r="I2">
        <f>H2/G2</f>
        <v>8118.882972066784</v>
      </c>
    </row>
    <row r="3" spans="1:3" ht="15">
      <c r="A3" s="14">
        <f>SUM('江西省商品房销售明码标价销售公示8#楼'!G6:G56,'江西省商品房销售明码标价销售公示8#楼'!P6:P56)</f>
        <v>76740469</v>
      </c>
      <c r="B3" s="14" t="s">
        <v>111</v>
      </c>
      <c r="C3" s="15"/>
    </row>
    <row r="4" spans="1:3" ht="15">
      <c r="A4" s="14">
        <f>A3/A1</f>
        <v>8105.263107864603</v>
      </c>
      <c r="B4" s="14" t="s">
        <v>112</v>
      </c>
      <c r="C4" s="15"/>
    </row>
    <row r="5" spans="1:3" ht="15">
      <c r="A5" s="16">
        <v>174.19</v>
      </c>
      <c r="B5" s="16" t="s">
        <v>113</v>
      </c>
      <c r="C5" s="17" t="s">
        <v>114</v>
      </c>
    </row>
    <row r="6" spans="1:3" ht="15">
      <c r="A6" s="16">
        <f>A5*A7</f>
        <v>4354750</v>
      </c>
      <c r="B6" s="16" t="s">
        <v>115</v>
      </c>
      <c r="C6" s="17"/>
    </row>
    <row r="7" spans="1:3" ht="15">
      <c r="A7" s="16">
        <v>25000</v>
      </c>
      <c r="B7" s="16" t="s">
        <v>116</v>
      </c>
      <c r="C7" s="17"/>
    </row>
    <row r="8" spans="1:3" ht="15">
      <c r="A8" s="18">
        <v>43.28</v>
      </c>
      <c r="B8" s="18" t="s">
        <v>117</v>
      </c>
      <c r="C8" s="19" t="s">
        <v>118</v>
      </c>
    </row>
    <row r="9" spans="1:3" ht="15">
      <c r="A9" s="18">
        <v>156.47</v>
      </c>
      <c r="B9" s="18" t="s">
        <v>119</v>
      </c>
      <c r="C9" s="19"/>
    </row>
    <row r="10" spans="1:3" ht="15">
      <c r="A10" s="18">
        <v>146.55</v>
      </c>
      <c r="B10" s="18" t="s">
        <v>120</v>
      </c>
      <c r="C10" s="19"/>
    </row>
  </sheetData>
  <sheetProtection/>
  <mergeCells count="3">
    <mergeCell ref="C1:C4"/>
    <mergeCell ref="C5:C7"/>
    <mergeCell ref="C8:C1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0"/>
  <sheetViews>
    <sheetView zoomScaleSheetLayoutView="100" workbookViewId="0" topLeftCell="A1">
      <selection activeCell="A2" sqref="A2:IV2"/>
    </sheetView>
  </sheetViews>
  <sheetFormatPr defaultColWidth="9.00390625" defaultRowHeight="14.25"/>
  <cols>
    <col min="1" max="2" width="9.00390625" style="1" customWidth="1"/>
    <col min="3" max="3" width="11.875" style="1" customWidth="1"/>
    <col min="4" max="4" width="9.00390625" style="1" customWidth="1"/>
    <col min="5" max="6" width="9.00390625" style="1" hidden="1" customWidth="1"/>
    <col min="7" max="7" width="11.125" style="1" customWidth="1"/>
    <col min="8" max="8" width="12.375" style="1" customWidth="1"/>
    <col min="9" max="9" width="11.25390625" style="1" customWidth="1"/>
    <col min="10" max="12" width="9.00390625" style="1" customWidth="1"/>
    <col min="13" max="13" width="13.75390625" style="1" bestFit="1" customWidth="1"/>
    <col min="14" max="16" width="9.00390625" style="1" customWidth="1"/>
    <col min="17" max="18" width="9.00390625" style="1" hidden="1" customWidth="1"/>
    <col min="19" max="19" width="11.375" style="1" customWidth="1"/>
    <col min="20" max="20" width="9.875" style="1" customWidth="1"/>
    <col min="21" max="21" width="12.625" style="1" customWidth="1"/>
    <col min="22" max="16384" width="9.00390625" style="1" customWidth="1"/>
  </cols>
  <sheetData>
    <row r="1" spans="1:11" s="1" customFormat="1" ht="13.5">
      <c r="A1" s="2" t="s">
        <v>121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ht="33">
      <c r="A2" s="3" t="s">
        <v>122</v>
      </c>
      <c r="B2" s="4" t="s">
        <v>123</v>
      </c>
      <c r="C2" s="4" t="s">
        <v>106</v>
      </c>
      <c r="D2" s="4" t="s">
        <v>124</v>
      </c>
      <c r="E2" s="4" t="s">
        <v>125</v>
      </c>
      <c r="F2" s="5" t="s">
        <v>126</v>
      </c>
      <c r="G2" s="6" t="s">
        <v>127</v>
      </c>
      <c r="H2" s="7" t="s">
        <v>128</v>
      </c>
      <c r="I2" s="6" t="s">
        <v>129</v>
      </c>
      <c r="J2" s="10" t="s">
        <v>130</v>
      </c>
      <c r="K2" s="11" t="s">
        <v>131</v>
      </c>
    </row>
    <row r="3" spans="1:13" s="1" customFormat="1" ht="13.5">
      <c r="A3" s="8">
        <v>1</v>
      </c>
      <c r="B3" s="8">
        <v>1806</v>
      </c>
      <c r="C3" s="8">
        <f>'[1]8#楼销控'!U5</f>
        <v>94.31</v>
      </c>
      <c r="D3" s="8">
        <f>'[1]8#楼销控'!B5</f>
        <v>0</v>
      </c>
      <c r="E3" s="8"/>
      <c r="F3" s="8"/>
      <c r="G3" s="9">
        <f>'[1]8#楼销控'!V5</f>
        <v>7969.543263716229</v>
      </c>
      <c r="H3" s="9">
        <f>'[1]8#楼销控'!W5</f>
        <v>751607.6252010777</v>
      </c>
      <c r="I3" s="9">
        <f>'[1]8#楼销控'!X5</f>
        <v>8388.99290917498</v>
      </c>
      <c r="J3" s="9">
        <f>'[1]8#楼销控'!Y5</f>
        <v>791165.9212642923</v>
      </c>
      <c r="K3" s="12">
        <f aca="true" t="shared" si="0" ref="K3:K56">(J3-H3)/J3</f>
        <v>0.05000000000000005</v>
      </c>
      <c r="L3" s="1">
        <f>ROUND(J3,0)</f>
        <v>791166</v>
      </c>
      <c r="M3" s="1">
        <f>J3-L3</f>
        <v>-0.07873570767696947</v>
      </c>
    </row>
    <row r="4" spans="1:13" s="1" customFormat="1" ht="13.5">
      <c r="A4" s="8">
        <v>1</v>
      </c>
      <c r="B4" s="8">
        <v>1706</v>
      </c>
      <c r="C4" s="8">
        <f>'[1]8#楼销控'!U6</f>
        <v>94.31</v>
      </c>
      <c r="D4" s="8">
        <f>'[1]8#楼销控'!B6</f>
        <v>0</v>
      </c>
      <c r="E4" s="8"/>
      <c r="F4" s="8"/>
      <c r="G4" s="9">
        <f>'[1]8#楼销控'!V6</f>
        <v>8169.543263716229</v>
      </c>
      <c r="H4" s="9">
        <f>'[1]8#楼销控'!W6</f>
        <v>770469.6252010777</v>
      </c>
      <c r="I4" s="9">
        <f>'[1]8#楼销控'!X6</f>
        <v>8599.519224964453</v>
      </c>
      <c r="J4" s="9">
        <f>'[1]8#楼销控'!Y6</f>
        <v>811020.6581063976</v>
      </c>
      <c r="K4" s="12">
        <f t="shared" si="0"/>
        <v>0.05000000000000007</v>
      </c>
      <c r="L4" s="1">
        <f aca="true" t="shared" si="1" ref="L4:L35">ROUND(J4,0)</f>
        <v>811021</v>
      </c>
      <c r="M4" s="1">
        <f aca="true" t="shared" si="2" ref="M4:M35">J4-L4</f>
        <v>-0.3418936023954302</v>
      </c>
    </row>
    <row r="5" spans="1:13" s="1" customFormat="1" ht="13.5">
      <c r="A5" s="8">
        <v>1</v>
      </c>
      <c r="B5" s="8">
        <v>1606</v>
      </c>
      <c r="C5" s="8">
        <f>'[1]8#楼销控'!U7</f>
        <v>94.31</v>
      </c>
      <c r="D5" s="8">
        <f>'[1]8#楼销控'!B7</f>
        <v>0</v>
      </c>
      <c r="E5" s="8"/>
      <c r="F5" s="8"/>
      <c r="G5" s="9">
        <f>'[1]8#楼销控'!V7</f>
        <v>8169.543263716229</v>
      </c>
      <c r="H5" s="9">
        <f>'[1]8#楼销控'!W7</f>
        <v>770469.6252010777</v>
      </c>
      <c r="I5" s="9">
        <f>'[1]8#楼销控'!X7</f>
        <v>8599.519224964453</v>
      </c>
      <c r="J5" s="9">
        <f>'[1]8#楼销控'!Y7</f>
        <v>811020.6581063976</v>
      </c>
      <c r="K5" s="12">
        <f t="shared" si="0"/>
        <v>0.05000000000000007</v>
      </c>
      <c r="L5" s="1">
        <f t="shared" si="1"/>
        <v>811021</v>
      </c>
      <c r="M5" s="1">
        <f t="shared" si="2"/>
        <v>-0.3418936023954302</v>
      </c>
    </row>
    <row r="6" spans="1:13" s="1" customFormat="1" ht="13.5">
      <c r="A6" s="8">
        <v>1</v>
      </c>
      <c r="B6" s="8">
        <v>1506</v>
      </c>
      <c r="C6" s="8">
        <f>'[1]8#楼销控'!U8</f>
        <v>94.31</v>
      </c>
      <c r="D6" s="8">
        <f>'[1]8#楼销控'!B8</f>
        <v>60</v>
      </c>
      <c r="E6" s="8"/>
      <c r="F6" s="8"/>
      <c r="G6" s="9">
        <f>'[1]8#楼销控'!V8</f>
        <v>8169.543263716229</v>
      </c>
      <c r="H6" s="9">
        <f>'[1]8#楼销控'!W8</f>
        <v>770469.6252010777</v>
      </c>
      <c r="I6" s="9">
        <f>'[1]8#楼销控'!X8</f>
        <v>8599.519224964453</v>
      </c>
      <c r="J6" s="9">
        <f>'[1]8#楼销控'!Y8</f>
        <v>811020.6581063976</v>
      </c>
      <c r="K6" s="12">
        <f t="shared" si="0"/>
        <v>0.05000000000000007</v>
      </c>
      <c r="L6" s="1">
        <f t="shared" si="1"/>
        <v>811021</v>
      </c>
      <c r="M6" s="1">
        <f t="shared" si="2"/>
        <v>-0.3418936023954302</v>
      </c>
    </row>
    <row r="7" spans="1:13" s="1" customFormat="1" ht="13.5">
      <c r="A7" s="8">
        <v>1</v>
      </c>
      <c r="B7" s="8">
        <v>1406</v>
      </c>
      <c r="C7" s="8">
        <f>'[1]8#楼销控'!U9</f>
        <v>94.31</v>
      </c>
      <c r="D7" s="8">
        <f>'[1]8#楼销控'!B9</f>
        <v>60</v>
      </c>
      <c r="E7" s="8"/>
      <c r="F7" s="8"/>
      <c r="G7" s="9">
        <f>'[1]8#楼销控'!V9</f>
        <v>8009.543263716229</v>
      </c>
      <c r="H7" s="9">
        <f>'[1]8#楼销控'!W9</f>
        <v>755380.0252010776</v>
      </c>
      <c r="I7" s="9">
        <f>'[1]8#楼销控'!X9</f>
        <v>8431.098172332873</v>
      </c>
      <c r="J7" s="9">
        <f>'[1]8#楼销控'!Y9</f>
        <v>795136.8686327132</v>
      </c>
      <c r="K7" s="12">
        <f t="shared" si="0"/>
        <v>0.049999999999999975</v>
      </c>
      <c r="L7" s="1">
        <f t="shared" si="1"/>
        <v>795137</v>
      </c>
      <c r="M7" s="1">
        <f t="shared" si="2"/>
        <v>-0.13136728678364307</v>
      </c>
    </row>
    <row r="8" spans="1:13" s="1" customFormat="1" ht="13.5">
      <c r="A8" s="8">
        <v>1</v>
      </c>
      <c r="B8" s="8">
        <v>1306</v>
      </c>
      <c r="C8" s="8">
        <f>'[1]8#楼销控'!U10</f>
        <v>94.31</v>
      </c>
      <c r="D8" s="8">
        <f>'[1]8#楼销控'!B10</f>
        <v>60</v>
      </c>
      <c r="E8" s="8"/>
      <c r="F8" s="8"/>
      <c r="G8" s="9">
        <f>'[1]8#楼销控'!V10</f>
        <v>8049.543263716229</v>
      </c>
      <c r="H8" s="9">
        <f>'[1]8#楼销控'!W10</f>
        <v>759152.4252010776</v>
      </c>
      <c r="I8" s="9">
        <f>'[1]8#楼销控'!X10</f>
        <v>8473.203435490768</v>
      </c>
      <c r="J8" s="9">
        <f>'[1]8#楼销控'!Y10</f>
        <v>799107.8160011343</v>
      </c>
      <c r="K8" s="12">
        <f t="shared" si="0"/>
        <v>0.05000000000000004</v>
      </c>
      <c r="L8" s="1">
        <f t="shared" si="1"/>
        <v>799108</v>
      </c>
      <c r="M8" s="1">
        <f t="shared" si="2"/>
        <v>-0.18399886565748602</v>
      </c>
    </row>
    <row r="9" spans="1:13" s="1" customFormat="1" ht="13.5">
      <c r="A9" s="8">
        <v>1</v>
      </c>
      <c r="B9" s="8">
        <v>1206</v>
      </c>
      <c r="C9" s="8">
        <f>'[1]8#楼销控'!U11</f>
        <v>94.31</v>
      </c>
      <c r="D9" s="8">
        <f>'[1]8#楼销控'!B11</f>
        <v>60</v>
      </c>
      <c r="E9" s="8"/>
      <c r="F9" s="8"/>
      <c r="G9" s="9">
        <f>'[1]8#楼销控'!V11</f>
        <v>7989.543263716229</v>
      </c>
      <c r="H9" s="9">
        <f>'[1]8#楼销控'!W11</f>
        <v>753493.8252010776</v>
      </c>
      <c r="I9" s="9">
        <f>'[1]8#楼销控'!X11</f>
        <v>8410.045540753927</v>
      </c>
      <c r="J9" s="9">
        <f>'[1]8#楼销控'!Y11</f>
        <v>793151.3949485028</v>
      </c>
      <c r="K9" s="12">
        <f t="shared" si="0"/>
        <v>0.05000000000000002</v>
      </c>
      <c r="L9" s="1">
        <f t="shared" si="1"/>
        <v>793151</v>
      </c>
      <c r="M9" s="1">
        <f t="shared" si="2"/>
        <v>0.39494850276969373</v>
      </c>
    </row>
    <row r="10" spans="1:13" s="1" customFormat="1" ht="13.5">
      <c r="A10" s="8">
        <v>1</v>
      </c>
      <c r="B10" s="8">
        <v>1106</v>
      </c>
      <c r="C10" s="8">
        <f>'[1]8#楼销控'!U12</f>
        <v>94.31</v>
      </c>
      <c r="D10" s="8">
        <f>'[1]8#楼销控'!B12</f>
        <v>60</v>
      </c>
      <c r="E10" s="8"/>
      <c r="F10" s="8"/>
      <c r="G10" s="9">
        <f>'[1]8#楼销控'!V12</f>
        <v>7929.543263716229</v>
      </c>
      <c r="H10" s="9">
        <f>'[1]8#楼销控'!W12</f>
        <v>747835.2252010776</v>
      </c>
      <c r="I10" s="9">
        <f>'[1]8#楼销控'!X12</f>
        <v>8346.887646017083</v>
      </c>
      <c r="J10" s="9">
        <f>'[1]8#楼销控'!Y12</f>
        <v>787194.9738958712</v>
      </c>
      <c r="K10" s="12">
        <f t="shared" si="0"/>
        <v>0.049999999999999996</v>
      </c>
      <c r="L10" s="1">
        <f t="shared" si="1"/>
        <v>787195</v>
      </c>
      <c r="M10" s="1">
        <f t="shared" si="2"/>
        <v>-0.026104128803126514</v>
      </c>
    </row>
    <row r="11" spans="1:13" s="1" customFormat="1" ht="13.5">
      <c r="A11" s="8">
        <v>1</v>
      </c>
      <c r="B11" s="8">
        <v>1006</v>
      </c>
      <c r="C11" s="8">
        <f>'[1]8#楼销控'!U13</f>
        <v>94.31</v>
      </c>
      <c r="D11" s="8">
        <f>'[1]8#楼销控'!B13</f>
        <v>60</v>
      </c>
      <c r="E11" s="8"/>
      <c r="F11" s="8"/>
      <c r="G11" s="9">
        <f>'[1]8#楼销控'!V13</f>
        <v>7869.543263716229</v>
      </c>
      <c r="H11" s="9">
        <f>'[1]8#楼销控'!W13</f>
        <v>742176.6252010777</v>
      </c>
      <c r="I11" s="9">
        <f>'[1]8#楼销控'!X13</f>
        <v>8283.729751280243</v>
      </c>
      <c r="J11" s="9">
        <f>'[1]8#楼销控'!Y13</f>
        <v>781238.5528432397</v>
      </c>
      <c r="K11" s="12">
        <f t="shared" si="0"/>
        <v>0.050000000000000114</v>
      </c>
      <c r="L11" s="1">
        <f t="shared" si="1"/>
        <v>781239</v>
      </c>
      <c r="M11" s="1">
        <f t="shared" si="2"/>
        <v>-0.44715676025953144</v>
      </c>
    </row>
    <row r="12" spans="1:13" s="1" customFormat="1" ht="13.5">
      <c r="A12" s="8">
        <v>1</v>
      </c>
      <c r="B12" s="8">
        <v>906</v>
      </c>
      <c r="C12" s="8">
        <f>'[1]8#楼销控'!U14</f>
        <v>94.31</v>
      </c>
      <c r="D12" s="8">
        <f>'[1]8#楼销控'!B14</f>
        <v>60</v>
      </c>
      <c r="E12" s="8"/>
      <c r="F12" s="8"/>
      <c r="G12" s="9">
        <f>'[1]8#楼销控'!V14</f>
        <v>7809.543263716229</v>
      </c>
      <c r="H12" s="9">
        <f>'[1]8#楼销控'!W14</f>
        <v>736518.0252010776</v>
      </c>
      <c r="I12" s="9">
        <f>'[1]8#楼销控'!X14</f>
        <v>8220.5718565434</v>
      </c>
      <c r="J12" s="9">
        <f>'[1]8#楼销控'!Y14</f>
        <v>775282.131790608</v>
      </c>
      <c r="K12" s="12">
        <f t="shared" si="0"/>
        <v>0.0500000000000001</v>
      </c>
      <c r="L12" s="1">
        <f t="shared" si="1"/>
        <v>775282</v>
      </c>
      <c r="M12" s="1">
        <f t="shared" si="2"/>
        <v>0.131790608051233</v>
      </c>
    </row>
    <row r="13" spans="1:13" s="1" customFormat="1" ht="13.5">
      <c r="A13" s="8">
        <v>1</v>
      </c>
      <c r="B13" s="8">
        <v>806</v>
      </c>
      <c r="C13" s="8">
        <f>'[1]8#楼销控'!U15</f>
        <v>94.31</v>
      </c>
      <c r="D13" s="8">
        <f>'[1]8#楼销控'!B15</f>
        <v>60</v>
      </c>
      <c r="E13" s="8"/>
      <c r="F13" s="8"/>
      <c r="G13" s="9">
        <f>'[1]8#楼销控'!V15</f>
        <v>7749.543263716229</v>
      </c>
      <c r="H13" s="9">
        <f>'[1]8#楼销控'!W15</f>
        <v>730859.4252010776</v>
      </c>
      <c r="I13" s="9">
        <f>'[1]8#楼销控'!X15</f>
        <v>8157.413961806557</v>
      </c>
      <c r="J13" s="9">
        <f>'[1]8#楼销控'!Y15</f>
        <v>769325.7107379765</v>
      </c>
      <c r="K13" s="12">
        <f t="shared" si="0"/>
        <v>0.05000000000000008</v>
      </c>
      <c r="L13" s="1">
        <f t="shared" si="1"/>
        <v>769326</v>
      </c>
      <c r="M13" s="1">
        <f t="shared" si="2"/>
        <v>-0.28926202352158725</v>
      </c>
    </row>
    <row r="14" spans="1:13" s="1" customFormat="1" ht="13.5">
      <c r="A14" s="8">
        <v>1</v>
      </c>
      <c r="B14" s="8">
        <v>706</v>
      </c>
      <c r="C14" s="8">
        <f>'[1]8#楼销控'!U16</f>
        <v>94.31</v>
      </c>
      <c r="D14" s="8">
        <f>'[1]8#楼销控'!B16</f>
        <v>60</v>
      </c>
      <c r="E14" s="8"/>
      <c r="F14" s="8"/>
      <c r="G14" s="9">
        <f>'[1]8#楼销控'!V16</f>
        <v>7689.543263716229</v>
      </c>
      <c r="H14" s="9">
        <f>'[1]8#楼销控'!W16</f>
        <v>725200.8252010776</v>
      </c>
      <c r="I14" s="9">
        <f>'[1]8#楼销控'!X16</f>
        <v>8094.256067069716</v>
      </c>
      <c r="J14" s="9">
        <f>'[1]8#楼销控'!Y16</f>
        <v>763369.2896853449</v>
      </c>
      <c r="K14" s="12">
        <f t="shared" si="0"/>
        <v>0.05000000000000005</v>
      </c>
      <c r="L14" s="1">
        <f t="shared" si="1"/>
        <v>763369</v>
      </c>
      <c r="M14" s="1">
        <f t="shared" si="2"/>
        <v>0.2896853449055925</v>
      </c>
    </row>
    <row r="15" spans="1:13" s="1" customFormat="1" ht="13.5">
      <c r="A15" s="8">
        <v>1</v>
      </c>
      <c r="B15" s="8">
        <v>606</v>
      </c>
      <c r="C15" s="8">
        <f>'[1]8#楼销控'!U17</f>
        <v>94.31</v>
      </c>
      <c r="D15" s="8">
        <f>'[1]8#楼销控'!B17</f>
        <v>60</v>
      </c>
      <c r="E15" s="8"/>
      <c r="F15" s="8"/>
      <c r="G15" s="9">
        <f>'[1]8#楼销控'!V17</f>
        <v>7629.543263716229</v>
      </c>
      <c r="H15" s="9">
        <f>'[1]8#楼销控'!W17</f>
        <v>719542.2252010776</v>
      </c>
      <c r="I15" s="9">
        <f>'[1]8#楼销控'!X17</f>
        <v>8031.098172332873</v>
      </c>
      <c r="J15" s="9">
        <f>'[1]8#楼销控'!Y17</f>
        <v>757412.8686327133</v>
      </c>
      <c r="K15" s="12">
        <f t="shared" si="0"/>
        <v>0.05000000000000003</v>
      </c>
      <c r="L15" s="1">
        <f t="shared" si="1"/>
        <v>757413</v>
      </c>
      <c r="M15" s="1">
        <f t="shared" si="2"/>
        <v>-0.13136728666722775</v>
      </c>
    </row>
    <row r="16" spans="1:13" s="1" customFormat="1" ht="13.5">
      <c r="A16" s="8">
        <v>1</v>
      </c>
      <c r="B16" s="8">
        <v>506</v>
      </c>
      <c r="C16" s="8">
        <f>'[1]8#楼销控'!U18</f>
        <v>94.31</v>
      </c>
      <c r="D16" s="8">
        <f>'[1]8#楼销控'!B18</f>
        <v>60</v>
      </c>
      <c r="E16" s="8"/>
      <c r="F16" s="8"/>
      <c r="G16" s="9">
        <f>'[1]8#楼销控'!V18</f>
        <v>7569.543263716229</v>
      </c>
      <c r="H16" s="9">
        <f>'[1]8#楼销控'!W18</f>
        <v>713883.6252010777</v>
      </c>
      <c r="I16" s="9">
        <f>'[1]8#楼销控'!X18</f>
        <v>7967.940277596032</v>
      </c>
      <c r="J16" s="9">
        <f>'[1]8#楼销控'!Y18</f>
        <v>751456.4475800818</v>
      </c>
      <c r="K16" s="12">
        <f t="shared" si="0"/>
        <v>0.05000000000000001</v>
      </c>
      <c r="L16" s="1">
        <f t="shared" si="1"/>
        <v>751456</v>
      </c>
      <c r="M16" s="1">
        <f t="shared" si="2"/>
        <v>0.447580081759952</v>
      </c>
    </row>
    <row r="17" spans="1:13" s="1" customFormat="1" ht="13.5">
      <c r="A17" s="8">
        <v>1</v>
      </c>
      <c r="B17" s="8">
        <v>406</v>
      </c>
      <c r="C17" s="8">
        <f>'[1]8#楼销控'!U19</f>
        <v>94.31</v>
      </c>
      <c r="D17" s="8">
        <f>'[1]8#楼销控'!B19</f>
        <v>60</v>
      </c>
      <c r="E17" s="8"/>
      <c r="F17" s="8"/>
      <c r="G17" s="9">
        <f>'[1]8#楼销控'!V19</f>
        <v>7509.543263716229</v>
      </c>
      <c r="H17" s="9">
        <f>'[1]8#楼销控'!W19</f>
        <v>708225.0252010776</v>
      </c>
      <c r="I17" s="9">
        <f>'[1]8#楼销控'!X19</f>
        <v>7904.782382859188</v>
      </c>
      <c r="J17" s="9">
        <f>'[1]8#楼销控'!Y19</f>
        <v>745500.0265274501</v>
      </c>
      <c r="K17" s="12">
        <f t="shared" si="0"/>
        <v>0.04999999999999999</v>
      </c>
      <c r="L17" s="1">
        <f t="shared" si="1"/>
        <v>745500</v>
      </c>
      <c r="M17" s="1">
        <f t="shared" si="2"/>
        <v>0.02652745007071644</v>
      </c>
    </row>
    <row r="18" spans="1:13" s="1" customFormat="1" ht="13.5">
      <c r="A18" s="8">
        <v>1</v>
      </c>
      <c r="B18" s="8">
        <v>306</v>
      </c>
      <c r="C18" s="8">
        <f>'[1]8#楼销控'!U20</f>
        <v>94.31</v>
      </c>
      <c r="D18" s="8">
        <f>'[1]8#楼销控'!B20</f>
        <v>60</v>
      </c>
      <c r="E18" s="8"/>
      <c r="F18" s="8"/>
      <c r="G18" s="9">
        <f>'[1]8#楼销控'!V20</f>
        <v>7449.543263716229</v>
      </c>
      <c r="H18" s="9">
        <f>'[1]8#楼销控'!W20</f>
        <v>702566.4252010776</v>
      </c>
      <c r="I18" s="9">
        <f>'[1]8#楼销控'!X20</f>
        <v>7841.624488122347</v>
      </c>
      <c r="J18" s="9">
        <f>'[1]8#楼销控'!Y20</f>
        <v>739543.6054748186</v>
      </c>
      <c r="K18" s="12">
        <f t="shared" si="0"/>
        <v>0.05000000000000012</v>
      </c>
      <c r="L18" s="1">
        <f t="shared" si="1"/>
        <v>739544</v>
      </c>
      <c r="M18" s="1">
        <f t="shared" si="2"/>
        <v>-0.3945251813856885</v>
      </c>
    </row>
    <row r="19" spans="1:13" s="1" customFormat="1" ht="13.5">
      <c r="A19" s="8">
        <v>1</v>
      </c>
      <c r="B19" s="8">
        <v>206</v>
      </c>
      <c r="C19" s="8">
        <f>'[1]8#楼销控'!U21</f>
        <v>94.31</v>
      </c>
      <c r="D19" s="8">
        <f>'[1]8#楼销控'!B21</f>
        <v>60</v>
      </c>
      <c r="E19" s="8"/>
      <c r="F19" s="8"/>
      <c r="G19" s="9">
        <f>'[1]8#楼销控'!V21</f>
        <v>7114.543263716229</v>
      </c>
      <c r="H19" s="9">
        <f>'[1]8#楼销控'!W21</f>
        <v>670972.5752010776</v>
      </c>
      <c r="I19" s="9">
        <f>'[1]8#楼销控'!X21</f>
        <v>7488.992909174978</v>
      </c>
      <c r="J19" s="9">
        <f>'[1]8#楼销控'!Y21</f>
        <v>706286.9212642922</v>
      </c>
      <c r="K19" s="12">
        <f t="shared" si="0"/>
        <v>0.04999999999999997</v>
      </c>
      <c r="L19" s="1">
        <f t="shared" si="1"/>
        <v>706287</v>
      </c>
      <c r="M19" s="1">
        <f t="shared" si="2"/>
        <v>-0.07873570779338479</v>
      </c>
    </row>
    <row r="20" spans="1:13" s="1" customFormat="1" ht="13.5">
      <c r="A20" s="8">
        <v>1</v>
      </c>
      <c r="B20" s="8">
        <v>106</v>
      </c>
      <c r="C20" s="8">
        <f>'[1]8#楼销控'!U22</f>
        <v>0</v>
      </c>
      <c r="D20" s="8">
        <f>'[1]8#楼销控'!B22</f>
        <v>0</v>
      </c>
      <c r="E20" s="8"/>
      <c r="F20" s="8"/>
      <c r="G20" s="9">
        <f>'[1]8#楼销控'!V22</f>
        <v>0</v>
      </c>
      <c r="H20" s="9">
        <f>'[1]8#楼销控'!W22</f>
        <v>0</v>
      </c>
      <c r="I20" s="9">
        <f>'[1]8#楼销控'!X22</f>
        <v>0</v>
      </c>
      <c r="J20" s="9">
        <f>'[1]8#楼销控'!Y22</f>
        <v>0</v>
      </c>
      <c r="K20" s="12" t="e">
        <f t="shared" si="0"/>
        <v>#DIV/0!</v>
      </c>
      <c r="L20" s="1">
        <f t="shared" si="1"/>
        <v>0</v>
      </c>
      <c r="M20" s="1">
        <f t="shared" si="2"/>
        <v>0</v>
      </c>
    </row>
    <row r="21" spans="1:13" s="1" customFormat="1" ht="13.5">
      <c r="A21" s="8">
        <v>1</v>
      </c>
      <c r="B21" s="8">
        <f>'[1]8#楼销控'!Z5</f>
        <v>1805</v>
      </c>
      <c r="C21" s="8">
        <f>'[1]8#楼销控'!AA5</f>
        <v>94.31</v>
      </c>
      <c r="D21" s="8">
        <f>'[1]8#楼销控'!E5</f>
        <v>0</v>
      </c>
      <c r="E21" s="8"/>
      <c r="F21" s="8"/>
      <c r="G21" s="9">
        <f>'[1]8#楼销控'!AB5</f>
        <v>7819.543263716229</v>
      </c>
      <c r="H21" s="9">
        <f>'[1]8#楼销控'!AC5</f>
        <v>737461.1252010777</v>
      </c>
      <c r="I21" s="9">
        <f>'[1]8#楼销控'!AD5</f>
        <v>8231.098172332873</v>
      </c>
      <c r="J21" s="9">
        <f>'[1]8#楼销控'!AE5</f>
        <v>776274.8686327133</v>
      </c>
      <c r="K21" s="12">
        <f t="shared" si="0"/>
        <v>0.05</v>
      </c>
      <c r="L21" s="1">
        <f t="shared" si="1"/>
        <v>776275</v>
      </c>
      <c r="M21" s="1">
        <f t="shared" si="2"/>
        <v>-0.13136728666722775</v>
      </c>
    </row>
    <row r="22" spans="1:13" s="1" customFormat="1" ht="13.5">
      <c r="A22" s="8">
        <v>1</v>
      </c>
      <c r="B22" s="8">
        <f>'[1]8#楼销控'!Z6</f>
        <v>1705</v>
      </c>
      <c r="C22" s="8">
        <f>'[1]8#楼销控'!AA6</f>
        <v>94.31</v>
      </c>
      <c r="D22" s="8">
        <f>'[1]8#楼销控'!E6</f>
        <v>0</v>
      </c>
      <c r="E22" s="8"/>
      <c r="F22" s="8"/>
      <c r="G22" s="9">
        <f>'[1]8#楼销控'!AB6</f>
        <v>8019.543263716229</v>
      </c>
      <c r="H22" s="9">
        <f>'[1]8#楼销控'!AC6</f>
        <v>756323.1252010777</v>
      </c>
      <c r="I22" s="9">
        <f>'[1]8#楼销控'!AD6</f>
        <v>8441.624488122348</v>
      </c>
      <c r="J22" s="9">
        <f>'[1]8#楼销控'!AE6</f>
        <v>796129.6054748186</v>
      </c>
      <c r="K22" s="12">
        <f t="shared" si="0"/>
        <v>0.050000000000000024</v>
      </c>
      <c r="L22" s="1">
        <f t="shared" si="1"/>
        <v>796130</v>
      </c>
      <c r="M22" s="1">
        <f t="shared" si="2"/>
        <v>-0.3945251813856885</v>
      </c>
    </row>
    <row r="23" spans="1:13" s="1" customFormat="1" ht="13.5">
      <c r="A23" s="8">
        <v>1</v>
      </c>
      <c r="B23" s="8">
        <f>'[1]8#楼销控'!Z7</f>
        <v>1605</v>
      </c>
      <c r="C23" s="8">
        <f>'[1]8#楼销控'!AA7</f>
        <v>94.31</v>
      </c>
      <c r="D23" s="8">
        <f>'[1]8#楼销控'!E7</f>
        <v>0</v>
      </c>
      <c r="E23" s="8"/>
      <c r="F23" s="8"/>
      <c r="G23" s="9">
        <f>'[1]8#楼销控'!AB7</f>
        <v>8019.543263716229</v>
      </c>
      <c r="H23" s="9">
        <f>'[1]8#楼销控'!AC7</f>
        <v>756323.1252010777</v>
      </c>
      <c r="I23" s="9">
        <f>'[1]8#楼销控'!AD7</f>
        <v>8441.624488122348</v>
      </c>
      <c r="J23" s="9">
        <f>'[1]8#楼销控'!AE7</f>
        <v>796129.6054748186</v>
      </c>
      <c r="K23" s="12">
        <f t="shared" si="0"/>
        <v>0.050000000000000024</v>
      </c>
      <c r="L23" s="1">
        <f t="shared" si="1"/>
        <v>796130</v>
      </c>
      <c r="M23" s="1">
        <f t="shared" si="2"/>
        <v>-0.3945251813856885</v>
      </c>
    </row>
    <row r="24" spans="1:13" s="1" customFormat="1" ht="13.5">
      <c r="A24" s="8">
        <v>1</v>
      </c>
      <c r="B24" s="8">
        <f>'[1]8#楼销控'!Z8</f>
        <v>1505</v>
      </c>
      <c r="C24" s="8">
        <f>'[1]8#楼销控'!AA8</f>
        <v>94.31</v>
      </c>
      <c r="D24" s="8">
        <f>'[1]8#楼销控'!E8</f>
        <v>60</v>
      </c>
      <c r="E24" s="8"/>
      <c r="F24" s="8"/>
      <c r="G24" s="9">
        <f>'[1]8#楼销控'!AB8</f>
        <v>8019.543263716229</v>
      </c>
      <c r="H24" s="9">
        <f>'[1]8#楼销控'!AC8</f>
        <v>756323.1252010777</v>
      </c>
      <c r="I24" s="9">
        <f>'[1]8#楼销控'!AD8</f>
        <v>8441.624488122348</v>
      </c>
      <c r="J24" s="9">
        <f>'[1]8#楼销控'!AE8</f>
        <v>796129.6054748186</v>
      </c>
      <c r="K24" s="12">
        <f t="shared" si="0"/>
        <v>0.050000000000000024</v>
      </c>
      <c r="L24" s="1">
        <f t="shared" si="1"/>
        <v>796130</v>
      </c>
      <c r="M24" s="1">
        <f t="shared" si="2"/>
        <v>-0.3945251813856885</v>
      </c>
    </row>
    <row r="25" spans="1:13" s="1" customFormat="1" ht="13.5">
      <c r="A25" s="8">
        <v>1</v>
      </c>
      <c r="B25" s="8">
        <f>'[1]8#楼销控'!Z9</f>
        <v>1405</v>
      </c>
      <c r="C25" s="8">
        <f>'[1]8#楼销控'!AA9</f>
        <v>94.31</v>
      </c>
      <c r="D25" s="8">
        <f>'[1]8#楼销控'!E9</f>
        <v>60</v>
      </c>
      <c r="E25" s="8"/>
      <c r="F25" s="8"/>
      <c r="G25" s="9">
        <f>'[1]8#楼销控'!AB9</f>
        <v>7859.543263716229</v>
      </c>
      <c r="H25" s="9">
        <f>'[1]8#楼销控'!AC9</f>
        <v>741233.5252010776</v>
      </c>
      <c r="I25" s="9">
        <f>'[1]8#楼销控'!AD9</f>
        <v>8273.203435490768</v>
      </c>
      <c r="J25" s="9">
        <f>'[1]8#楼销控'!AE9</f>
        <v>780245.8160011343</v>
      </c>
      <c r="K25" s="12">
        <f t="shared" si="0"/>
        <v>0.050000000000000065</v>
      </c>
      <c r="L25" s="1">
        <f t="shared" si="1"/>
        <v>780246</v>
      </c>
      <c r="M25" s="1">
        <f t="shared" si="2"/>
        <v>-0.18399886565748602</v>
      </c>
    </row>
    <row r="26" spans="1:13" s="1" customFormat="1" ht="13.5">
      <c r="A26" s="8">
        <v>1</v>
      </c>
      <c r="B26" s="8">
        <f>'[1]8#楼销控'!Z10</f>
        <v>1305</v>
      </c>
      <c r="C26" s="8">
        <f>'[1]8#楼销控'!AA10</f>
        <v>94.31</v>
      </c>
      <c r="D26" s="8">
        <f>'[1]8#楼销控'!E10</f>
        <v>60</v>
      </c>
      <c r="E26" s="8"/>
      <c r="F26" s="8"/>
      <c r="G26" s="9">
        <f>'[1]8#楼销控'!AB10</f>
        <v>7899.543263716229</v>
      </c>
      <c r="H26" s="9">
        <f>'[1]8#楼销控'!AC10</f>
        <v>745005.9252010776</v>
      </c>
      <c r="I26" s="9">
        <f>'[1]8#楼销控'!AD10</f>
        <v>8315.308698648661</v>
      </c>
      <c r="J26" s="9">
        <f>'[1]8#楼销控'!AE10</f>
        <v>784216.7633695554</v>
      </c>
      <c r="K26" s="12">
        <f t="shared" si="0"/>
        <v>0.04999999999999998</v>
      </c>
      <c r="L26" s="1">
        <f t="shared" si="1"/>
        <v>784217</v>
      </c>
      <c r="M26" s="1">
        <f t="shared" si="2"/>
        <v>-0.2366304446477443</v>
      </c>
    </row>
    <row r="27" spans="1:13" s="1" customFormat="1" ht="13.5">
      <c r="A27" s="8">
        <v>1</v>
      </c>
      <c r="B27" s="8">
        <f>'[1]8#楼销控'!Z11</f>
        <v>1205</v>
      </c>
      <c r="C27" s="8">
        <f>'[1]8#楼销控'!AA11</f>
        <v>94.31</v>
      </c>
      <c r="D27" s="8">
        <f>'[1]8#楼销控'!E11</f>
        <v>60</v>
      </c>
      <c r="E27" s="8"/>
      <c r="F27" s="8"/>
      <c r="G27" s="9">
        <f>'[1]8#楼销控'!AB11</f>
        <v>7839.543263716229</v>
      </c>
      <c r="H27" s="9">
        <f>'[1]8#楼销控'!AC11</f>
        <v>739347.3252010776</v>
      </c>
      <c r="I27" s="9">
        <f>'[1]8#楼销控'!AD11</f>
        <v>8252.150803911822</v>
      </c>
      <c r="J27" s="9">
        <f>'[1]8#楼销控'!AE11</f>
        <v>778260.3423169239</v>
      </c>
      <c r="K27" s="12">
        <f t="shared" si="0"/>
        <v>0.05000000000000011</v>
      </c>
      <c r="L27" s="1">
        <f t="shared" si="1"/>
        <v>778260</v>
      </c>
      <c r="M27" s="1">
        <f t="shared" si="2"/>
        <v>0.3423169238958508</v>
      </c>
    </row>
    <row r="28" spans="1:13" s="1" customFormat="1" ht="13.5">
      <c r="A28" s="8">
        <v>1</v>
      </c>
      <c r="B28" s="8">
        <f>'[1]8#楼销控'!Z12</f>
        <v>1105</v>
      </c>
      <c r="C28" s="8">
        <f>'[1]8#楼销控'!AA12</f>
        <v>94.31</v>
      </c>
      <c r="D28" s="8">
        <f>'[1]8#楼销控'!E12</f>
        <v>60</v>
      </c>
      <c r="E28" s="8"/>
      <c r="F28" s="8"/>
      <c r="G28" s="9">
        <f>'[1]8#楼销控'!AB12</f>
        <v>7779.543263716229</v>
      </c>
      <c r="H28" s="9">
        <f>'[1]8#楼销控'!AC12</f>
        <v>733688.7252010776</v>
      </c>
      <c r="I28" s="9">
        <f>'[1]8#楼销控'!AD12</f>
        <v>8188.992909174979</v>
      </c>
      <c r="J28" s="9">
        <f>'[1]8#楼销控'!AE12</f>
        <v>772303.9212642923</v>
      </c>
      <c r="K28" s="12">
        <f t="shared" si="0"/>
        <v>0.050000000000000086</v>
      </c>
      <c r="L28" s="1">
        <f t="shared" si="1"/>
        <v>772304</v>
      </c>
      <c r="M28" s="1">
        <f t="shared" si="2"/>
        <v>-0.07873570767696947</v>
      </c>
    </row>
    <row r="29" spans="1:13" s="1" customFormat="1" ht="13.5">
      <c r="A29" s="8">
        <v>1</v>
      </c>
      <c r="B29" s="8">
        <f>'[1]8#楼销控'!Z13</f>
        <v>1005</v>
      </c>
      <c r="C29" s="8">
        <f>'[1]8#楼销控'!AA13</f>
        <v>94.31</v>
      </c>
      <c r="D29" s="8">
        <f>'[1]8#楼销控'!E13</f>
        <v>60</v>
      </c>
      <c r="E29" s="8"/>
      <c r="F29" s="8"/>
      <c r="G29" s="9">
        <f>'[1]8#楼销控'!AB13</f>
        <v>7719.543263716229</v>
      </c>
      <c r="H29" s="9">
        <f>'[1]8#楼销控'!AC13</f>
        <v>728030.1252010777</v>
      </c>
      <c r="I29" s="9">
        <f>'[1]8#楼销控'!AD13</f>
        <v>8125.8350144381375</v>
      </c>
      <c r="J29" s="9">
        <f>'[1]8#楼销控'!AE13</f>
        <v>766347.5002116608</v>
      </c>
      <c r="K29" s="12">
        <f t="shared" si="0"/>
        <v>0.05000000000000006</v>
      </c>
      <c r="L29" s="13">
        <f>ROUND(J29,0)-1</f>
        <v>766347</v>
      </c>
      <c r="M29" s="1">
        <f t="shared" si="2"/>
        <v>0.5002116607502103</v>
      </c>
    </row>
    <row r="30" spans="1:13" s="1" customFormat="1" ht="13.5">
      <c r="A30" s="8">
        <v>1</v>
      </c>
      <c r="B30" s="8">
        <f>'[1]8#楼销控'!Z14</f>
        <v>905</v>
      </c>
      <c r="C30" s="8">
        <f>'[1]8#楼销控'!AA14</f>
        <v>94.31</v>
      </c>
      <c r="D30" s="8">
        <f>'[1]8#楼销控'!E14</f>
        <v>60</v>
      </c>
      <c r="E30" s="8"/>
      <c r="F30" s="8"/>
      <c r="G30" s="9">
        <f>'[1]8#楼销控'!AB14</f>
        <v>7659.543263716229</v>
      </c>
      <c r="H30" s="9">
        <f>'[1]8#楼销控'!AC14</f>
        <v>722371.5252010776</v>
      </c>
      <c r="I30" s="9">
        <f>'[1]8#楼销控'!AD14</f>
        <v>8062.677119701294</v>
      </c>
      <c r="J30" s="9">
        <f>'[1]8#楼销控'!AE14</f>
        <v>760391.0791590291</v>
      </c>
      <c r="K30" s="12">
        <f t="shared" si="0"/>
        <v>0.050000000000000044</v>
      </c>
      <c r="L30" s="1">
        <f t="shared" si="1"/>
        <v>760391</v>
      </c>
      <c r="M30" s="1">
        <f t="shared" si="2"/>
        <v>0.07915902906097472</v>
      </c>
    </row>
    <row r="31" spans="1:13" s="1" customFormat="1" ht="13.5">
      <c r="A31" s="8">
        <v>1</v>
      </c>
      <c r="B31" s="8">
        <f>'[1]8#楼销控'!Z15</f>
        <v>805</v>
      </c>
      <c r="C31" s="8">
        <f>'[1]8#楼销控'!AA15</f>
        <v>94.31</v>
      </c>
      <c r="D31" s="8">
        <f>'[1]8#楼销控'!E15</f>
        <v>60</v>
      </c>
      <c r="E31" s="8"/>
      <c r="F31" s="8"/>
      <c r="G31" s="9">
        <f>'[1]8#楼销控'!AB15</f>
        <v>7599.543263716229</v>
      </c>
      <c r="H31" s="9">
        <f>'[1]8#楼销控'!AC15</f>
        <v>716712.9252010776</v>
      </c>
      <c r="I31" s="9">
        <f>'[1]8#楼销控'!AD15</f>
        <v>7999.519224964452</v>
      </c>
      <c r="J31" s="9">
        <f>'[1]8#楼销控'!AE15</f>
        <v>754434.6581063975</v>
      </c>
      <c r="K31" s="12">
        <f t="shared" si="0"/>
        <v>0.050000000000000024</v>
      </c>
      <c r="L31" s="1">
        <f t="shared" si="1"/>
        <v>754435</v>
      </c>
      <c r="M31" s="1">
        <f t="shared" si="2"/>
        <v>-0.34189360251184553</v>
      </c>
    </row>
    <row r="32" spans="1:13" s="1" customFormat="1" ht="13.5">
      <c r="A32" s="8">
        <v>1</v>
      </c>
      <c r="B32" s="8">
        <f>'[1]8#楼销控'!Z16</f>
        <v>705</v>
      </c>
      <c r="C32" s="8">
        <f>'[1]8#楼销控'!AA16</f>
        <v>94.31</v>
      </c>
      <c r="D32" s="8">
        <f>'[1]8#楼销控'!E16</f>
        <v>60</v>
      </c>
      <c r="E32" s="8"/>
      <c r="F32" s="8"/>
      <c r="G32" s="9">
        <f>'[1]8#楼销控'!AB16</f>
        <v>7539.543263716229</v>
      </c>
      <c r="H32" s="9">
        <f>'[1]8#楼销控'!AC16</f>
        <v>711054.3252010776</v>
      </c>
      <c r="I32" s="9">
        <f>'[1]8#楼销控'!AD16</f>
        <v>7936.36133022761</v>
      </c>
      <c r="J32" s="9">
        <f>'[1]8#楼销控'!AE16</f>
        <v>748478.2370537659</v>
      </c>
      <c r="K32" s="12">
        <f t="shared" si="0"/>
        <v>0.05</v>
      </c>
      <c r="L32" s="1">
        <f t="shared" si="1"/>
        <v>748478</v>
      </c>
      <c r="M32" s="1">
        <f t="shared" si="2"/>
        <v>0.23705376591533422</v>
      </c>
    </row>
    <row r="33" spans="1:13" s="1" customFormat="1" ht="13.5">
      <c r="A33" s="8">
        <v>1</v>
      </c>
      <c r="B33" s="8">
        <f>'[1]8#楼销控'!Z17</f>
        <v>605</v>
      </c>
      <c r="C33" s="8">
        <f>'[1]8#楼销控'!AA17</f>
        <v>94.31</v>
      </c>
      <c r="D33" s="8">
        <f>'[1]8#楼销控'!E17</f>
        <v>60</v>
      </c>
      <c r="E33" s="8"/>
      <c r="F33" s="8"/>
      <c r="G33" s="9">
        <f>'[1]8#楼销控'!AB17</f>
        <v>7479.543263716229</v>
      </c>
      <c r="H33" s="9">
        <f>'[1]8#楼销控'!AC17</f>
        <v>705395.7252010776</v>
      </c>
      <c r="I33" s="9">
        <f>'[1]8#楼销控'!AD17</f>
        <v>7873.203435490768</v>
      </c>
      <c r="J33" s="9">
        <f>'[1]8#楼销控'!AE17</f>
        <v>742521.8160011343</v>
      </c>
      <c r="K33" s="12">
        <f t="shared" si="0"/>
        <v>0.049999999999999975</v>
      </c>
      <c r="L33" s="1">
        <f t="shared" si="1"/>
        <v>742522</v>
      </c>
      <c r="M33" s="1">
        <f t="shared" si="2"/>
        <v>-0.18399886565748602</v>
      </c>
    </row>
    <row r="34" spans="1:13" s="1" customFormat="1" ht="13.5">
      <c r="A34" s="8">
        <v>1</v>
      </c>
      <c r="B34" s="8">
        <f>'[1]8#楼销控'!Z18</f>
        <v>505</v>
      </c>
      <c r="C34" s="8">
        <f>'[1]8#楼销控'!AA18</f>
        <v>94.31</v>
      </c>
      <c r="D34" s="8">
        <f>'[1]8#楼销控'!E18</f>
        <v>60</v>
      </c>
      <c r="E34" s="8"/>
      <c r="F34" s="8"/>
      <c r="G34" s="9">
        <f>'[1]8#楼销控'!AB18</f>
        <v>7419.543263716229</v>
      </c>
      <c r="H34" s="9">
        <f>'[1]8#楼销控'!AC18</f>
        <v>699737.1252010777</v>
      </c>
      <c r="I34" s="9">
        <f>'[1]8#楼销控'!AD18</f>
        <v>7810.0455407539275</v>
      </c>
      <c r="J34" s="9">
        <f>'[1]8#楼销控'!AE18</f>
        <v>736565.3949485029</v>
      </c>
      <c r="K34" s="12">
        <f t="shared" si="0"/>
        <v>0.0500000000000001</v>
      </c>
      <c r="L34" s="1">
        <f t="shared" si="1"/>
        <v>736565</v>
      </c>
      <c r="M34" s="1">
        <f t="shared" si="2"/>
        <v>0.39494850288610905</v>
      </c>
    </row>
    <row r="35" spans="1:13" s="1" customFormat="1" ht="13.5">
      <c r="A35" s="8">
        <v>1</v>
      </c>
      <c r="B35" s="8">
        <f>'[1]8#楼销控'!Z19</f>
        <v>405</v>
      </c>
      <c r="C35" s="8">
        <f>'[1]8#楼销控'!AA19</f>
        <v>94.31</v>
      </c>
      <c r="D35" s="8">
        <f>'[1]8#楼销控'!E19</f>
        <v>60</v>
      </c>
      <c r="E35" s="8"/>
      <c r="F35" s="8"/>
      <c r="G35" s="9">
        <f>'[1]8#楼销控'!AB19</f>
        <v>7359.543263716229</v>
      </c>
      <c r="H35" s="9">
        <f>'[1]8#楼销控'!AC19</f>
        <v>694078.5252010776</v>
      </c>
      <c r="I35" s="9">
        <f>'[1]8#楼销控'!AD19</f>
        <v>7746.887646017084</v>
      </c>
      <c r="J35" s="9">
        <f>'[1]8#楼销控'!AE19</f>
        <v>730608.9738958712</v>
      </c>
      <c r="K35" s="12">
        <f t="shared" si="0"/>
        <v>0.050000000000000086</v>
      </c>
      <c r="L35" s="1">
        <f t="shared" si="1"/>
        <v>730609</v>
      </c>
      <c r="M35" s="1">
        <f t="shared" si="2"/>
        <v>-0.026104128803126514</v>
      </c>
    </row>
    <row r="36" spans="1:13" s="1" customFormat="1" ht="13.5">
      <c r="A36" s="8">
        <v>1</v>
      </c>
      <c r="B36" s="8">
        <f>'[1]8#楼销控'!Z20</f>
        <v>305</v>
      </c>
      <c r="C36" s="8">
        <f>'[1]8#楼销控'!AA20</f>
        <v>94.31</v>
      </c>
      <c r="D36" s="8">
        <f>'[1]8#楼销控'!E20</f>
        <v>60</v>
      </c>
      <c r="E36" s="8"/>
      <c r="F36" s="8"/>
      <c r="G36" s="9">
        <f>'[1]8#楼销控'!AB20</f>
        <v>7299.543263716229</v>
      </c>
      <c r="H36" s="9">
        <f>'[1]8#楼销控'!AC20</f>
        <v>688419.9252010776</v>
      </c>
      <c r="I36" s="9">
        <f>'[1]8#楼销控'!AD20</f>
        <v>7683.7297512802415</v>
      </c>
      <c r="J36" s="9">
        <f>'[1]8#楼销控'!AE20</f>
        <v>724652.5528432396</v>
      </c>
      <c r="K36" s="12">
        <f t="shared" si="0"/>
        <v>0.050000000000000065</v>
      </c>
      <c r="L36" s="1">
        <f aca="true" t="shared" si="3" ref="L36:L67">ROUND(J36,0)</f>
        <v>724653</v>
      </c>
      <c r="M36" s="1">
        <f aca="true" t="shared" si="4" ref="M36:M67">J36-L36</f>
        <v>-0.44715676037594676</v>
      </c>
    </row>
    <row r="37" spans="1:13" s="1" customFormat="1" ht="13.5">
      <c r="A37" s="8">
        <v>1</v>
      </c>
      <c r="B37" s="8">
        <f>'[1]8#楼销控'!Z21</f>
        <v>205</v>
      </c>
      <c r="C37" s="8">
        <f>'[1]8#楼销控'!AA21</f>
        <v>94.31</v>
      </c>
      <c r="D37" s="8">
        <f>'[1]8#楼销控'!E21</f>
        <v>60</v>
      </c>
      <c r="E37" s="8"/>
      <c r="F37" s="8"/>
      <c r="G37" s="9">
        <f>'[1]8#楼销控'!AB21</f>
        <v>6980.543263716229</v>
      </c>
      <c r="H37" s="9">
        <f>'[1]8#楼销控'!AC21</f>
        <v>658335.0352010776</v>
      </c>
      <c r="I37" s="9">
        <f>'[1]8#楼销控'!AD21</f>
        <v>7347.940277596031</v>
      </c>
      <c r="J37" s="9">
        <f>'[1]8#楼销控'!AE21</f>
        <v>692984.2475800817</v>
      </c>
      <c r="K37" s="12">
        <f t="shared" si="0"/>
        <v>0.05000000000000003</v>
      </c>
      <c r="L37" s="1">
        <f t="shared" si="3"/>
        <v>692984</v>
      </c>
      <c r="M37" s="1">
        <f t="shared" si="4"/>
        <v>0.24758008169010282</v>
      </c>
    </row>
    <row r="38" spans="1:13" s="1" customFormat="1" ht="13.5">
      <c r="A38" s="8">
        <v>1</v>
      </c>
      <c r="B38" s="8">
        <f>'[1]8#楼销控'!Z22</f>
        <v>105</v>
      </c>
      <c r="C38" s="8">
        <f>'[1]8#楼销控'!AA22</f>
        <v>0</v>
      </c>
      <c r="D38" s="8">
        <f>'[1]8#楼销控'!E22</f>
        <v>0</v>
      </c>
      <c r="E38" s="8"/>
      <c r="F38" s="8"/>
      <c r="G38" s="9">
        <f>'[1]8#楼销控'!AB22</f>
        <v>0</v>
      </c>
      <c r="H38" s="9">
        <f>'[1]8#楼销控'!AC22</f>
        <v>0</v>
      </c>
      <c r="I38" s="9">
        <f>'[1]8#楼销控'!AD22</f>
        <v>0</v>
      </c>
      <c r="J38" s="9">
        <f>'[1]8#楼销控'!AE22</f>
        <v>0</v>
      </c>
      <c r="K38" s="12" t="e">
        <f t="shared" si="0"/>
        <v>#DIV/0!</v>
      </c>
      <c r="L38" s="1">
        <f t="shared" si="3"/>
        <v>0</v>
      </c>
      <c r="M38" s="1">
        <f t="shared" si="4"/>
        <v>0</v>
      </c>
    </row>
    <row r="39" spans="1:13" s="1" customFormat="1" ht="13.5">
      <c r="A39" s="8">
        <v>1</v>
      </c>
      <c r="B39" s="8">
        <f>'[1]8#楼销控'!AF5</f>
        <v>1804</v>
      </c>
      <c r="C39" s="8">
        <f>'[1]8#楼销控'!AG5</f>
        <v>89.85</v>
      </c>
      <c r="D39" s="8">
        <f>'[1]8#楼销控'!H5</f>
        <v>0</v>
      </c>
      <c r="E39" s="8"/>
      <c r="F39" s="8"/>
      <c r="G39" s="9">
        <f>'[1]8#楼销控'!AH5</f>
        <v>7619.543263716229</v>
      </c>
      <c r="H39" s="9">
        <f>'[1]8#楼销控'!AI5</f>
        <v>684615.9622449032</v>
      </c>
      <c r="I39" s="9">
        <f>'[1]8#楼销控'!AJ5</f>
        <v>8020.5718565434</v>
      </c>
      <c r="J39" s="9">
        <f>'[1]8#楼销控'!AK5</f>
        <v>720648.3813104244</v>
      </c>
      <c r="K39" s="12">
        <f t="shared" si="0"/>
        <v>0.04999999999999999</v>
      </c>
      <c r="L39" s="1">
        <f t="shared" si="3"/>
        <v>720648</v>
      </c>
      <c r="M39" s="1">
        <f t="shared" si="4"/>
        <v>0.38131042441818863</v>
      </c>
    </row>
    <row r="40" spans="1:13" s="1" customFormat="1" ht="13.5">
      <c r="A40" s="8">
        <v>1</v>
      </c>
      <c r="B40" s="8">
        <f>'[1]8#楼销控'!AF6</f>
        <v>1704</v>
      </c>
      <c r="C40" s="8">
        <f>'[1]8#楼销控'!AG6</f>
        <v>89.85</v>
      </c>
      <c r="D40" s="8">
        <f>'[1]8#楼销控'!H6</f>
        <v>0</v>
      </c>
      <c r="E40" s="8"/>
      <c r="F40" s="8"/>
      <c r="G40" s="9">
        <f>'[1]8#楼销控'!AH6</f>
        <v>7819.543263716229</v>
      </c>
      <c r="H40" s="9">
        <f>'[1]8#楼销控'!AI6</f>
        <v>702585.9622449032</v>
      </c>
      <c r="I40" s="9">
        <f>'[1]8#楼销控'!AJ6</f>
        <v>8231.098172332873</v>
      </c>
      <c r="J40" s="9">
        <f>'[1]8#楼销控'!AK6</f>
        <v>739564.1707841087</v>
      </c>
      <c r="K40" s="12">
        <f t="shared" si="0"/>
        <v>0.05000000000000007</v>
      </c>
      <c r="L40" s="1">
        <f t="shared" si="3"/>
        <v>739564</v>
      </c>
      <c r="M40" s="1">
        <f t="shared" si="4"/>
        <v>0.17078410868998617</v>
      </c>
    </row>
    <row r="41" spans="1:13" s="1" customFormat="1" ht="13.5">
      <c r="A41" s="8">
        <v>1</v>
      </c>
      <c r="B41" s="8">
        <f>'[1]8#楼销控'!AF7</f>
        <v>1604</v>
      </c>
      <c r="C41" s="8">
        <f>'[1]8#楼销控'!AG7</f>
        <v>89.85</v>
      </c>
      <c r="D41" s="8">
        <f>'[1]8#楼销控'!H7</f>
        <v>0</v>
      </c>
      <c r="E41" s="8"/>
      <c r="F41" s="8"/>
      <c r="G41" s="9">
        <f>'[1]8#楼销控'!AH7</f>
        <v>7819.543263716229</v>
      </c>
      <c r="H41" s="9">
        <f>'[1]8#楼销控'!AI7</f>
        <v>702585.9622449032</v>
      </c>
      <c r="I41" s="9">
        <f>'[1]8#楼销控'!AJ7</f>
        <v>8231.098172332873</v>
      </c>
      <c r="J41" s="9">
        <f>'[1]8#楼销控'!AK7</f>
        <v>739564.1707841087</v>
      </c>
      <c r="K41" s="12">
        <f t="shared" si="0"/>
        <v>0.05000000000000007</v>
      </c>
      <c r="L41" s="1">
        <f t="shared" si="3"/>
        <v>739564</v>
      </c>
      <c r="M41" s="1">
        <f t="shared" si="4"/>
        <v>0.17078410868998617</v>
      </c>
    </row>
    <row r="42" spans="1:13" s="1" customFormat="1" ht="13.5">
      <c r="A42" s="8">
        <v>1</v>
      </c>
      <c r="B42" s="8">
        <f>'[1]8#楼销控'!AF8</f>
        <v>1504</v>
      </c>
      <c r="C42" s="8">
        <f>'[1]8#楼销控'!AG8</f>
        <v>89.85</v>
      </c>
      <c r="D42" s="8">
        <f>'[1]8#楼销控'!H8</f>
        <v>60</v>
      </c>
      <c r="E42" s="8"/>
      <c r="F42" s="8"/>
      <c r="G42" s="9">
        <f>'[1]8#楼销控'!AH8</f>
        <v>7819.543263716229</v>
      </c>
      <c r="H42" s="9">
        <f>'[1]8#楼销控'!AI8</f>
        <v>702585.9622449032</v>
      </c>
      <c r="I42" s="9">
        <f>'[1]8#楼销控'!AJ8</f>
        <v>8231.098172332873</v>
      </c>
      <c r="J42" s="9">
        <f>'[1]8#楼销控'!AK8</f>
        <v>739564.1707841087</v>
      </c>
      <c r="K42" s="12">
        <f t="shared" si="0"/>
        <v>0.05000000000000007</v>
      </c>
      <c r="L42" s="1">
        <f t="shared" si="3"/>
        <v>739564</v>
      </c>
      <c r="M42" s="1">
        <f t="shared" si="4"/>
        <v>0.17078410868998617</v>
      </c>
    </row>
    <row r="43" spans="1:13" s="1" customFormat="1" ht="13.5">
      <c r="A43" s="8">
        <v>1</v>
      </c>
      <c r="B43" s="8">
        <f>'[1]8#楼销控'!AF9</f>
        <v>1404</v>
      </c>
      <c r="C43" s="8">
        <f>'[1]8#楼销控'!AG9</f>
        <v>89.85</v>
      </c>
      <c r="D43" s="8">
        <f>'[1]8#楼销控'!H9</f>
        <v>60</v>
      </c>
      <c r="E43" s="8"/>
      <c r="F43" s="8"/>
      <c r="G43" s="9">
        <f>'[1]8#楼销控'!AH9</f>
        <v>7659.543263716229</v>
      </c>
      <c r="H43" s="9">
        <f>'[1]8#楼销控'!AI9</f>
        <v>688209.9622449032</v>
      </c>
      <c r="I43" s="9">
        <f>'[1]8#楼销控'!AJ9</f>
        <v>8062.677119701295</v>
      </c>
      <c r="J43" s="9">
        <f>'[1]8#楼销控'!AK9</f>
        <v>724431.5392051613</v>
      </c>
      <c r="K43" s="12">
        <f t="shared" si="0"/>
        <v>0.05000000000000001</v>
      </c>
      <c r="L43" s="1">
        <f t="shared" si="3"/>
        <v>724432</v>
      </c>
      <c r="M43" s="1">
        <f t="shared" si="4"/>
        <v>-0.46079483872745186</v>
      </c>
    </row>
    <row r="44" spans="1:13" s="1" customFormat="1" ht="13.5">
      <c r="A44" s="8">
        <v>1</v>
      </c>
      <c r="B44" s="8">
        <f>'[1]8#楼销控'!AF10</f>
        <v>1304</v>
      </c>
      <c r="C44" s="8">
        <f>'[1]8#楼销控'!AG10</f>
        <v>89.85</v>
      </c>
      <c r="D44" s="8">
        <f>'[1]8#楼销控'!H10</f>
        <v>60</v>
      </c>
      <c r="E44" s="8"/>
      <c r="F44" s="8"/>
      <c r="G44" s="9">
        <f>'[1]8#楼销控'!AH10</f>
        <v>7699.543263716229</v>
      </c>
      <c r="H44" s="9">
        <f>'[1]8#楼销控'!AI10</f>
        <v>691803.9622449032</v>
      </c>
      <c r="I44" s="9">
        <f>'[1]8#楼销控'!AJ10</f>
        <v>8104.782382859189</v>
      </c>
      <c r="J44" s="9">
        <f>'[1]8#楼销控'!AK10</f>
        <v>728214.6970998981</v>
      </c>
      <c r="K44" s="12">
        <f t="shared" si="0"/>
        <v>0.050000000000000024</v>
      </c>
      <c r="L44" s="1">
        <f t="shared" si="3"/>
        <v>728215</v>
      </c>
      <c r="M44" s="1">
        <f t="shared" si="4"/>
        <v>-0.30290010187309235</v>
      </c>
    </row>
    <row r="45" spans="1:13" s="1" customFormat="1" ht="13.5">
      <c r="A45" s="8">
        <v>1</v>
      </c>
      <c r="B45" s="8">
        <f>'[1]8#楼销控'!AF11</f>
        <v>1204</v>
      </c>
      <c r="C45" s="8">
        <f>'[1]8#楼销控'!AG11</f>
        <v>89.85</v>
      </c>
      <c r="D45" s="8">
        <f>'[1]8#楼销控'!H11</f>
        <v>60</v>
      </c>
      <c r="E45" s="8"/>
      <c r="F45" s="8"/>
      <c r="G45" s="9">
        <f>'[1]8#楼销控'!AH11</f>
        <v>7639.543263716229</v>
      </c>
      <c r="H45" s="9">
        <f>'[1]8#楼销控'!AI11</f>
        <v>686412.9622449032</v>
      </c>
      <c r="I45" s="9">
        <f>'[1]8#楼销控'!AJ11</f>
        <v>8041.624488122347</v>
      </c>
      <c r="J45" s="9">
        <f>'[1]8#楼销控'!AK11</f>
        <v>722539.9602577928</v>
      </c>
      <c r="K45" s="12">
        <f t="shared" si="0"/>
        <v>0.05</v>
      </c>
      <c r="L45" s="1">
        <f t="shared" si="3"/>
        <v>722540</v>
      </c>
      <c r="M45" s="1">
        <f t="shared" si="4"/>
        <v>-0.039742207154631615</v>
      </c>
    </row>
    <row r="46" spans="1:13" s="1" customFormat="1" ht="13.5">
      <c r="A46" s="8">
        <v>1</v>
      </c>
      <c r="B46" s="8">
        <f>'[1]8#楼销控'!AF12</f>
        <v>1104</v>
      </c>
      <c r="C46" s="8">
        <f>'[1]8#楼销控'!AG12</f>
        <v>89.85</v>
      </c>
      <c r="D46" s="8">
        <f>'[1]8#楼销控'!H12</f>
        <v>60</v>
      </c>
      <c r="E46" s="8"/>
      <c r="F46" s="8"/>
      <c r="G46" s="9">
        <f>'[1]8#楼销控'!AH12</f>
        <v>7579.543263716229</v>
      </c>
      <c r="H46" s="9">
        <f>'[1]8#楼销控'!AI12</f>
        <v>681021.9622449032</v>
      </c>
      <c r="I46" s="9">
        <f>'[1]8#楼销控'!AJ12</f>
        <v>7978.466593385505</v>
      </c>
      <c r="J46" s="9">
        <f>'[1]8#楼销控'!AK12</f>
        <v>716865.2234156876</v>
      </c>
      <c r="K46" s="12">
        <f t="shared" si="0"/>
        <v>0.049999999999999975</v>
      </c>
      <c r="L46" s="1">
        <f t="shared" si="3"/>
        <v>716865</v>
      </c>
      <c r="M46" s="1">
        <f t="shared" si="4"/>
        <v>0.22341568756382912</v>
      </c>
    </row>
    <row r="47" spans="1:13" s="1" customFormat="1" ht="13.5">
      <c r="A47" s="8">
        <v>1</v>
      </c>
      <c r="B47" s="8">
        <f>'[1]8#楼销控'!AF13</f>
        <v>1004</v>
      </c>
      <c r="C47" s="8">
        <f>'[1]8#楼销控'!AG13</f>
        <v>89.85</v>
      </c>
      <c r="D47" s="8">
        <f>'[1]8#楼销控'!H13</f>
        <v>60</v>
      </c>
      <c r="E47" s="8"/>
      <c r="F47" s="8"/>
      <c r="G47" s="9">
        <f>'[1]8#楼销控'!AH13</f>
        <v>7519.543263716229</v>
      </c>
      <c r="H47" s="9">
        <f>'[1]8#楼销控'!AI13</f>
        <v>675630.9622449032</v>
      </c>
      <c r="I47" s="9">
        <f>'[1]8#楼销控'!AJ13</f>
        <v>7915.308698648664</v>
      </c>
      <c r="J47" s="9">
        <f>'[1]8#楼销控'!AK13</f>
        <v>711190.4865735824</v>
      </c>
      <c r="K47" s="12">
        <f t="shared" si="0"/>
        <v>0.05000000000000011</v>
      </c>
      <c r="L47" s="13">
        <f>ROUND(J47,0)-1</f>
        <v>711189</v>
      </c>
      <c r="M47" s="1">
        <f t="shared" si="4"/>
        <v>1.4865735823987052</v>
      </c>
    </row>
    <row r="48" spans="1:13" s="1" customFormat="1" ht="13.5">
      <c r="A48" s="8">
        <v>1</v>
      </c>
      <c r="B48" s="8">
        <f>'[1]8#楼销控'!AF14</f>
        <v>904</v>
      </c>
      <c r="C48" s="8">
        <f>'[1]8#楼销控'!AG14</f>
        <v>89.85</v>
      </c>
      <c r="D48" s="8">
        <f>'[1]8#楼销控'!H14</f>
        <v>60</v>
      </c>
      <c r="E48" s="8"/>
      <c r="F48" s="8"/>
      <c r="G48" s="9">
        <f>'[1]8#楼销控'!AH14</f>
        <v>7459.543263716229</v>
      </c>
      <c r="H48" s="9">
        <f>'[1]8#楼销控'!AI14</f>
        <v>670239.9622449032</v>
      </c>
      <c r="I48" s="9">
        <f>'[1]8#楼销控'!AJ14</f>
        <v>7852.150803911822</v>
      </c>
      <c r="J48" s="9">
        <f>'[1]8#楼销控'!AK14</f>
        <v>705515.7497314771</v>
      </c>
      <c r="K48" s="12">
        <f t="shared" si="0"/>
        <v>0.05000000000000008</v>
      </c>
      <c r="L48" s="1">
        <f t="shared" si="3"/>
        <v>705516</v>
      </c>
      <c r="M48" s="1">
        <f t="shared" si="4"/>
        <v>-0.2502685228828341</v>
      </c>
    </row>
    <row r="49" spans="1:13" s="1" customFormat="1" ht="13.5">
      <c r="A49" s="8">
        <v>1</v>
      </c>
      <c r="B49" s="8">
        <f>'[1]8#楼销控'!AF15</f>
        <v>804</v>
      </c>
      <c r="C49" s="8">
        <f>'[1]8#楼销控'!AG15</f>
        <v>89.85</v>
      </c>
      <c r="D49" s="8">
        <f>'[1]8#楼销控'!H15</f>
        <v>60</v>
      </c>
      <c r="E49" s="8"/>
      <c r="F49" s="8"/>
      <c r="G49" s="9">
        <f>'[1]8#楼销控'!AH15</f>
        <v>7399.543263716229</v>
      </c>
      <c r="H49" s="9">
        <f>'[1]8#楼销控'!AI15</f>
        <v>664848.9622449032</v>
      </c>
      <c r="I49" s="9">
        <f>'[1]8#楼销控'!AJ15</f>
        <v>7788.992909174979</v>
      </c>
      <c r="J49" s="9">
        <f>'[1]8#楼销控'!AK15</f>
        <v>699841.0128893718</v>
      </c>
      <c r="K49" s="12">
        <f t="shared" si="0"/>
        <v>0.05000000000000006</v>
      </c>
      <c r="L49" s="1">
        <f t="shared" si="3"/>
        <v>699841</v>
      </c>
      <c r="M49" s="1">
        <f t="shared" si="4"/>
        <v>0.012889371835626662</v>
      </c>
    </row>
    <row r="50" spans="1:13" s="1" customFormat="1" ht="13.5">
      <c r="A50" s="8">
        <v>1</v>
      </c>
      <c r="B50" s="8">
        <f>'[1]8#楼销控'!AF16</f>
        <v>704</v>
      </c>
      <c r="C50" s="8">
        <f>'[1]8#楼销控'!AG16</f>
        <v>89.85</v>
      </c>
      <c r="D50" s="8">
        <f>'[1]8#楼销控'!H16</f>
        <v>60</v>
      </c>
      <c r="E50" s="8"/>
      <c r="F50" s="8"/>
      <c r="G50" s="9">
        <f>'[1]8#楼销控'!AH16</f>
        <v>7339.543263716229</v>
      </c>
      <c r="H50" s="9">
        <f>'[1]8#楼销控'!AI16</f>
        <v>659457.9622449032</v>
      </c>
      <c r="I50" s="9">
        <f>'[1]8#楼销控'!AJ16</f>
        <v>7725.835014438137</v>
      </c>
      <c r="J50" s="9">
        <f>'[1]8#楼销控'!AK16</f>
        <v>694166.2760472666</v>
      </c>
      <c r="K50" s="12">
        <f t="shared" si="0"/>
        <v>0.05000000000000003</v>
      </c>
      <c r="L50" s="1">
        <f t="shared" si="3"/>
        <v>694166</v>
      </c>
      <c r="M50" s="1">
        <f t="shared" si="4"/>
        <v>0.2760472665540874</v>
      </c>
    </row>
    <row r="51" spans="1:13" s="1" customFormat="1" ht="13.5">
      <c r="A51" s="8">
        <v>1</v>
      </c>
      <c r="B51" s="8">
        <f>'[1]8#楼销控'!AF17</f>
        <v>604</v>
      </c>
      <c r="C51" s="8">
        <f>'[1]8#楼销控'!AG17</f>
        <v>89.85</v>
      </c>
      <c r="D51" s="8">
        <f>'[1]8#楼销控'!H17</f>
        <v>60</v>
      </c>
      <c r="E51" s="8"/>
      <c r="F51" s="8"/>
      <c r="G51" s="9">
        <f>'[1]8#楼销控'!AH17</f>
        <v>7279.543263716229</v>
      </c>
      <c r="H51" s="9">
        <f>'[1]8#楼销控'!AI17</f>
        <v>654066.9622449032</v>
      </c>
      <c r="I51" s="9">
        <f>'[1]8#楼销控'!AJ17</f>
        <v>7662.677119701295</v>
      </c>
      <c r="J51" s="9">
        <f>'[1]8#楼销控'!AK17</f>
        <v>688491.5392051613</v>
      </c>
      <c r="K51" s="12">
        <f t="shared" si="0"/>
        <v>0.05000000000000001</v>
      </c>
      <c r="L51" s="1">
        <f t="shared" si="3"/>
        <v>688492</v>
      </c>
      <c r="M51" s="1">
        <f t="shared" si="4"/>
        <v>-0.46079483872745186</v>
      </c>
    </row>
    <row r="52" spans="1:13" s="1" customFormat="1" ht="13.5">
      <c r="A52" s="8">
        <v>1</v>
      </c>
      <c r="B52" s="8">
        <f>'[1]8#楼销控'!AF18</f>
        <v>504</v>
      </c>
      <c r="C52" s="8">
        <f>'[1]8#楼销控'!AG18</f>
        <v>89.85</v>
      </c>
      <c r="D52" s="8">
        <f>'[1]8#楼销控'!H18</f>
        <v>60</v>
      </c>
      <c r="E52" s="8"/>
      <c r="F52" s="8"/>
      <c r="G52" s="9">
        <f>'[1]8#楼销控'!AH18</f>
        <v>7219.543263716229</v>
      </c>
      <c r="H52" s="9">
        <f>'[1]8#楼销控'!AI18</f>
        <v>648675.9622449032</v>
      </c>
      <c r="I52" s="9">
        <f>'[1]8#楼销控'!AJ18</f>
        <v>7599.519224964452</v>
      </c>
      <c r="J52" s="9">
        <f>'[1]8#楼销控'!AK18</f>
        <v>682816.802363056</v>
      </c>
      <c r="K52" s="12">
        <f t="shared" si="0"/>
        <v>0.04999999999999998</v>
      </c>
      <c r="L52" s="1">
        <f t="shared" si="3"/>
        <v>682817</v>
      </c>
      <c r="M52" s="1">
        <f t="shared" si="4"/>
        <v>-0.19763694400899112</v>
      </c>
    </row>
    <row r="53" spans="1:13" s="1" customFormat="1" ht="13.5">
      <c r="A53" s="8">
        <v>1</v>
      </c>
      <c r="B53" s="8">
        <f>'[1]8#楼销控'!AF19</f>
        <v>404</v>
      </c>
      <c r="C53" s="8">
        <f>'[1]8#楼销控'!AG19</f>
        <v>89.85</v>
      </c>
      <c r="D53" s="8">
        <f>'[1]8#楼销控'!H19</f>
        <v>60</v>
      </c>
      <c r="E53" s="8"/>
      <c r="F53" s="8"/>
      <c r="G53" s="9">
        <f>'[1]8#楼销控'!AH19</f>
        <v>7159.543263716229</v>
      </c>
      <c r="H53" s="9">
        <f>'[1]8#楼销控'!AI19</f>
        <v>643284.9622449032</v>
      </c>
      <c r="I53" s="9">
        <f>'[1]8#楼销控'!AJ19</f>
        <v>7536.361330227611</v>
      </c>
      <c r="J53" s="9">
        <f>'[1]8#楼销控'!AK19</f>
        <v>677142.0655209508</v>
      </c>
      <c r="K53" s="12">
        <f t="shared" si="0"/>
        <v>0.05000000000000012</v>
      </c>
      <c r="L53" s="1">
        <f t="shared" si="3"/>
        <v>677142</v>
      </c>
      <c r="M53" s="1">
        <f t="shared" si="4"/>
        <v>0.06552095082588494</v>
      </c>
    </row>
    <row r="54" spans="1:13" s="1" customFormat="1" ht="13.5">
      <c r="A54" s="8">
        <v>1</v>
      </c>
      <c r="B54" s="8">
        <f>'[1]8#楼销控'!AF20</f>
        <v>304</v>
      </c>
      <c r="C54" s="8">
        <f>'[1]8#楼销控'!AG20</f>
        <v>89.85</v>
      </c>
      <c r="D54" s="8">
        <f>'[1]8#楼销控'!H20</f>
        <v>60</v>
      </c>
      <c r="E54" s="8"/>
      <c r="F54" s="8"/>
      <c r="G54" s="9">
        <f>'[1]8#楼销控'!AH20</f>
        <v>7099.543263716229</v>
      </c>
      <c r="H54" s="9">
        <f>'[1]8#楼销控'!AI20</f>
        <v>637893.9622449032</v>
      </c>
      <c r="I54" s="9">
        <f>'[1]8#楼销控'!AJ20</f>
        <v>7473.203435490769</v>
      </c>
      <c r="J54" s="9">
        <f>'[1]8#楼销控'!AK20</f>
        <v>671467.3286788455</v>
      </c>
      <c r="K54" s="12">
        <f t="shared" si="0"/>
        <v>0.05000000000000009</v>
      </c>
      <c r="L54" s="1">
        <f t="shared" si="3"/>
        <v>671467</v>
      </c>
      <c r="M54" s="1">
        <f t="shared" si="4"/>
        <v>0.3286788455443457</v>
      </c>
    </row>
    <row r="55" spans="1:13" s="1" customFormat="1" ht="13.5">
      <c r="A55" s="8">
        <v>1</v>
      </c>
      <c r="B55" s="8">
        <f>'[1]8#楼销控'!AF21</f>
        <v>204</v>
      </c>
      <c r="C55" s="8">
        <f>'[1]8#楼销控'!AG21</f>
        <v>89.85</v>
      </c>
      <c r="D55" s="8">
        <f>'[1]8#楼销控'!H21</f>
        <v>60</v>
      </c>
      <c r="E55" s="8"/>
      <c r="F55" s="8"/>
      <c r="G55" s="9">
        <f>'[1]8#楼销控'!AH21</f>
        <v>6800.543263716229</v>
      </c>
      <c r="H55" s="9">
        <f>'[1]8#楼销控'!AI21</f>
        <v>611028.8122449032</v>
      </c>
      <c r="I55" s="9">
        <f>'[1]8#楼销控'!AJ21</f>
        <v>7158.466593385505</v>
      </c>
      <c r="J55" s="9">
        <f>'[1]8#楼销控'!AK21</f>
        <v>643188.2234156876</v>
      </c>
      <c r="K55" s="12">
        <f t="shared" si="0"/>
        <v>0.05000000000000001</v>
      </c>
      <c r="L55" s="1">
        <f t="shared" si="3"/>
        <v>643188</v>
      </c>
      <c r="M55" s="1">
        <f t="shared" si="4"/>
        <v>0.22341568756382912</v>
      </c>
    </row>
    <row r="56" spans="1:13" s="1" customFormat="1" ht="13.5">
      <c r="A56" s="8">
        <v>1</v>
      </c>
      <c r="B56" s="8">
        <f>'[1]8#楼销控'!AF22</f>
        <v>104</v>
      </c>
      <c r="C56" s="8">
        <f>'[1]8#楼销控'!AG22</f>
        <v>0</v>
      </c>
      <c r="D56" s="8">
        <f>'[1]8#楼销控'!H22</f>
        <v>0</v>
      </c>
      <c r="E56" s="8"/>
      <c r="F56" s="8"/>
      <c r="G56" s="9">
        <f>'[1]8#楼销控'!AH22</f>
        <v>0</v>
      </c>
      <c r="H56" s="9">
        <f>'[1]8#楼销控'!AI22</f>
        <v>0</v>
      </c>
      <c r="I56" s="9">
        <f>'[1]8#楼销控'!AJ22</f>
        <v>0</v>
      </c>
      <c r="J56" s="9">
        <f>'[1]8#楼销控'!AK22</f>
        <v>0</v>
      </c>
      <c r="K56" s="12" t="e">
        <f t="shared" si="0"/>
        <v>#DIV/0!</v>
      </c>
      <c r="L56" s="1">
        <f t="shared" si="3"/>
        <v>0</v>
      </c>
      <c r="M56" s="1">
        <f t="shared" si="4"/>
        <v>0</v>
      </c>
    </row>
    <row r="57" spans="1:13" s="1" customFormat="1" ht="13.5">
      <c r="A57" s="8">
        <v>1</v>
      </c>
      <c r="B57" s="8">
        <f>'[1]8#楼销控'!AL5</f>
        <v>1803</v>
      </c>
      <c r="C57" s="8">
        <f>'[1]8#楼销控'!AM5</f>
        <v>89.85</v>
      </c>
      <c r="D57" s="8">
        <f>'[1]8#楼销控'!K5</f>
        <v>0</v>
      </c>
      <c r="E57" s="8"/>
      <c r="F57" s="8"/>
      <c r="G57" s="9">
        <f>'[1]8#楼销控'!AN5</f>
        <v>7659.543263716229</v>
      </c>
      <c r="H57" s="9">
        <f>'[1]8#楼销控'!AO5</f>
        <v>688209.9622449032</v>
      </c>
      <c r="I57" s="9">
        <f>'[1]8#楼销控'!AP5</f>
        <v>8062.677119701295</v>
      </c>
      <c r="J57" s="9">
        <f>'[1]8#楼销控'!AQ5</f>
        <v>724431.5392051613</v>
      </c>
      <c r="K57" s="12">
        <f aca="true" t="shared" si="5" ref="K57:K110">(J57-H57)/J57</f>
        <v>0.05000000000000001</v>
      </c>
      <c r="L57" s="1">
        <f t="shared" si="3"/>
        <v>724432</v>
      </c>
      <c r="M57" s="1">
        <f t="shared" si="4"/>
        <v>-0.46079483872745186</v>
      </c>
    </row>
    <row r="58" spans="1:13" s="1" customFormat="1" ht="13.5">
      <c r="A58" s="8">
        <v>1</v>
      </c>
      <c r="B58" s="8">
        <f>'[1]8#楼销控'!AL6</f>
        <v>1703</v>
      </c>
      <c r="C58" s="8">
        <f>'[1]8#楼销控'!AM6</f>
        <v>89.85</v>
      </c>
      <c r="D58" s="8">
        <f>'[1]8#楼销控'!K6</f>
        <v>0</v>
      </c>
      <c r="E58" s="8"/>
      <c r="F58" s="8"/>
      <c r="G58" s="9">
        <f>'[1]8#楼销控'!AN6</f>
        <v>7859.543263716229</v>
      </c>
      <c r="H58" s="9">
        <f>'[1]8#楼销控'!AO6</f>
        <v>706179.9622449032</v>
      </c>
      <c r="I58" s="9">
        <f>'[1]8#楼销控'!AP6</f>
        <v>8273.203435490768</v>
      </c>
      <c r="J58" s="9">
        <f>'[1]8#楼销控'!AQ6</f>
        <v>743347.3286788455</v>
      </c>
      <c r="K58" s="12">
        <f t="shared" si="5"/>
        <v>0.050000000000000086</v>
      </c>
      <c r="L58" s="1">
        <f t="shared" si="3"/>
        <v>743347</v>
      </c>
      <c r="M58" s="1">
        <f t="shared" si="4"/>
        <v>0.3286788455443457</v>
      </c>
    </row>
    <row r="59" spans="1:13" s="1" customFormat="1" ht="13.5">
      <c r="A59" s="8">
        <v>1</v>
      </c>
      <c r="B59" s="8">
        <f>'[1]8#楼销控'!AL7</f>
        <v>1603</v>
      </c>
      <c r="C59" s="8">
        <f>'[1]8#楼销控'!AM7</f>
        <v>89.85</v>
      </c>
      <c r="D59" s="8">
        <f>'[1]8#楼销控'!K7</f>
        <v>0</v>
      </c>
      <c r="E59" s="8"/>
      <c r="F59" s="8"/>
      <c r="G59" s="9">
        <f>'[1]8#楼销控'!AN7</f>
        <v>7859.543263716229</v>
      </c>
      <c r="H59" s="9">
        <f>'[1]8#楼销控'!AO7</f>
        <v>706179.9622449032</v>
      </c>
      <c r="I59" s="9">
        <f>'[1]8#楼销控'!AP7</f>
        <v>8273.203435490768</v>
      </c>
      <c r="J59" s="9">
        <f>'[1]8#楼销控'!AQ7</f>
        <v>743347.3286788455</v>
      </c>
      <c r="K59" s="12">
        <f t="shared" si="5"/>
        <v>0.050000000000000086</v>
      </c>
      <c r="L59" s="1">
        <f t="shared" si="3"/>
        <v>743347</v>
      </c>
      <c r="M59" s="1">
        <f t="shared" si="4"/>
        <v>0.3286788455443457</v>
      </c>
    </row>
    <row r="60" spans="1:13" s="1" customFormat="1" ht="13.5">
      <c r="A60" s="8">
        <v>1</v>
      </c>
      <c r="B60" s="8">
        <f>'[1]8#楼销控'!AL8</f>
        <v>1503</v>
      </c>
      <c r="C60" s="8">
        <f>'[1]8#楼销控'!AM8</f>
        <v>89.85</v>
      </c>
      <c r="D60" s="8">
        <f>'[1]8#楼销控'!K8</f>
        <v>50</v>
      </c>
      <c r="E60" s="8"/>
      <c r="F60" s="8"/>
      <c r="G60" s="9">
        <f>'[1]8#楼销控'!AN8</f>
        <v>7859.543263716229</v>
      </c>
      <c r="H60" s="9">
        <f>'[1]8#楼销控'!AO8</f>
        <v>706179.9622449032</v>
      </c>
      <c r="I60" s="9">
        <f>'[1]8#楼销控'!AP8</f>
        <v>8273.203435490768</v>
      </c>
      <c r="J60" s="9">
        <f>'[1]8#楼销控'!AQ8</f>
        <v>743347.3286788455</v>
      </c>
      <c r="K60" s="12">
        <f t="shared" si="5"/>
        <v>0.050000000000000086</v>
      </c>
      <c r="L60" s="1">
        <f t="shared" si="3"/>
        <v>743347</v>
      </c>
      <c r="M60" s="1">
        <f t="shared" si="4"/>
        <v>0.3286788455443457</v>
      </c>
    </row>
    <row r="61" spans="1:13" s="1" customFormat="1" ht="13.5">
      <c r="A61" s="8">
        <v>1</v>
      </c>
      <c r="B61" s="8">
        <f>'[1]8#楼销控'!AL9</f>
        <v>1403</v>
      </c>
      <c r="C61" s="8">
        <f>'[1]8#楼销控'!AM9</f>
        <v>89.85</v>
      </c>
      <c r="D61" s="8">
        <f>'[1]8#楼销控'!K9</f>
        <v>60</v>
      </c>
      <c r="E61" s="8"/>
      <c r="F61" s="8"/>
      <c r="G61" s="9">
        <f>'[1]8#楼销控'!AN9</f>
        <v>7709.543263716229</v>
      </c>
      <c r="H61" s="9">
        <f>'[1]8#楼销控'!AO9</f>
        <v>692702.4622449032</v>
      </c>
      <c r="I61" s="9">
        <f>'[1]8#楼销控'!AP9</f>
        <v>8115.308698648664</v>
      </c>
      <c r="J61" s="9">
        <f>'[1]8#楼销控'!AQ9</f>
        <v>729160.4865735824</v>
      </c>
      <c r="K61" s="12">
        <f t="shared" si="5"/>
        <v>0.05000000000000011</v>
      </c>
      <c r="L61" s="13">
        <f>ROUND(J61,0)-1</f>
        <v>729159</v>
      </c>
      <c r="M61" s="1">
        <f t="shared" si="4"/>
        <v>1.4865735823987052</v>
      </c>
    </row>
    <row r="62" spans="1:13" s="1" customFormat="1" ht="13.5">
      <c r="A62" s="8">
        <v>1</v>
      </c>
      <c r="B62" s="8">
        <f>'[1]8#楼销控'!AL10</f>
        <v>1303</v>
      </c>
      <c r="C62" s="8">
        <f>'[1]8#楼销控'!AM10</f>
        <v>89.85</v>
      </c>
      <c r="D62" s="8">
        <f>'[1]8#楼销控'!K10</f>
        <v>60</v>
      </c>
      <c r="E62" s="8"/>
      <c r="F62" s="8"/>
      <c r="G62" s="9">
        <f>'[1]8#楼销控'!AN10</f>
        <v>7749.543263716229</v>
      </c>
      <c r="H62" s="9">
        <f>'[1]8#楼销控'!AO10</f>
        <v>696296.4622449032</v>
      </c>
      <c r="I62" s="9">
        <f>'[1]8#楼销控'!AP10</f>
        <v>8157.413961806558</v>
      </c>
      <c r="J62" s="9">
        <f>'[1]8#楼销控'!AQ10</f>
        <v>732943.6444683193</v>
      </c>
      <c r="K62" s="12">
        <f t="shared" si="5"/>
        <v>0.05000000000000012</v>
      </c>
      <c r="L62" s="1">
        <f t="shared" si="3"/>
        <v>732944</v>
      </c>
      <c r="M62" s="1">
        <f t="shared" si="4"/>
        <v>-0.3555316807469353</v>
      </c>
    </row>
    <row r="63" spans="1:13" s="1" customFormat="1" ht="13.5">
      <c r="A63" s="8">
        <v>1</v>
      </c>
      <c r="B63" s="8">
        <f>'[1]8#楼销控'!AL11</f>
        <v>1203</v>
      </c>
      <c r="C63" s="8">
        <f>'[1]8#楼销控'!AM11</f>
        <v>89.85</v>
      </c>
      <c r="D63" s="8">
        <f>'[1]8#楼销控'!K11</f>
        <v>60</v>
      </c>
      <c r="E63" s="8"/>
      <c r="F63" s="8"/>
      <c r="G63" s="9">
        <f>'[1]8#楼销控'!AN11</f>
        <v>7689.543263716229</v>
      </c>
      <c r="H63" s="9">
        <f>'[1]8#楼销控'!AO11</f>
        <v>690905.4622449032</v>
      </c>
      <c r="I63" s="9">
        <f>'[1]8#楼销控'!AP11</f>
        <v>8094.256067069717</v>
      </c>
      <c r="J63" s="9">
        <f>'[1]8#楼销控'!AQ11</f>
        <v>727268.907626214</v>
      </c>
      <c r="K63" s="12">
        <f t="shared" si="5"/>
        <v>0.05000000000000009</v>
      </c>
      <c r="L63" s="1">
        <f t="shared" si="3"/>
        <v>727269</v>
      </c>
      <c r="M63" s="1">
        <f t="shared" si="4"/>
        <v>-0.09237378602847457</v>
      </c>
    </row>
    <row r="64" spans="1:13" s="1" customFormat="1" ht="13.5">
      <c r="A64" s="8">
        <v>1</v>
      </c>
      <c r="B64" s="8">
        <f>'[1]8#楼销控'!AL12</f>
        <v>1103</v>
      </c>
      <c r="C64" s="8">
        <f>'[1]8#楼销控'!AM12</f>
        <v>89.85</v>
      </c>
      <c r="D64" s="8">
        <f>'[1]8#楼销控'!K12</f>
        <v>60</v>
      </c>
      <c r="E64" s="8"/>
      <c r="F64" s="8"/>
      <c r="G64" s="9">
        <f>'[1]8#楼销控'!AN12</f>
        <v>7629.543263716229</v>
      </c>
      <c r="H64" s="9">
        <f>'[1]8#楼销控'!AO12</f>
        <v>685514.4622449032</v>
      </c>
      <c r="I64" s="9">
        <f>'[1]8#楼销控'!AP12</f>
        <v>8031.098172332874</v>
      </c>
      <c r="J64" s="9">
        <f>'[1]8#楼销控'!AQ12</f>
        <v>721594.1707841087</v>
      </c>
      <c r="K64" s="12">
        <f t="shared" si="5"/>
        <v>0.05000000000000007</v>
      </c>
      <c r="L64" s="1">
        <f t="shared" si="3"/>
        <v>721594</v>
      </c>
      <c r="M64" s="1">
        <f t="shared" si="4"/>
        <v>0.17078410868998617</v>
      </c>
    </row>
    <row r="65" spans="1:13" s="1" customFormat="1" ht="13.5">
      <c r="A65" s="8">
        <v>1</v>
      </c>
      <c r="B65" s="8">
        <f>'[1]8#楼销控'!AL13</f>
        <v>1003</v>
      </c>
      <c r="C65" s="8">
        <f>'[1]8#楼销控'!AM13</f>
        <v>89.85</v>
      </c>
      <c r="D65" s="8">
        <f>'[1]8#楼销控'!K13</f>
        <v>60</v>
      </c>
      <c r="E65" s="8"/>
      <c r="F65" s="8"/>
      <c r="G65" s="9">
        <f>'[1]8#楼销控'!AN13</f>
        <v>7569.543263716229</v>
      </c>
      <c r="H65" s="9">
        <f>'[1]8#楼销控'!AO13</f>
        <v>680123.4622449032</v>
      </c>
      <c r="I65" s="9">
        <f>'[1]8#楼销控'!AP13</f>
        <v>7967.940277596032</v>
      </c>
      <c r="J65" s="9">
        <f>'[1]8#楼销控'!AQ13</f>
        <v>715919.4339420034</v>
      </c>
      <c r="K65" s="12">
        <f t="shared" si="5"/>
        <v>0.05000000000000005</v>
      </c>
      <c r="L65" s="1">
        <f t="shared" si="3"/>
        <v>715919</v>
      </c>
      <c r="M65" s="1">
        <f t="shared" si="4"/>
        <v>0.4339420034084469</v>
      </c>
    </row>
    <row r="66" spans="1:13" s="1" customFormat="1" ht="13.5">
      <c r="A66" s="8">
        <v>1</v>
      </c>
      <c r="B66" s="8">
        <f>'[1]8#楼销控'!AL14</f>
        <v>903</v>
      </c>
      <c r="C66" s="8">
        <f>'[1]8#楼销控'!AM14</f>
        <v>89.85</v>
      </c>
      <c r="D66" s="8">
        <f>'[1]8#楼销控'!K14</f>
        <v>60</v>
      </c>
      <c r="E66" s="8"/>
      <c r="F66" s="8"/>
      <c r="G66" s="9">
        <f>'[1]8#楼销控'!AN14</f>
        <v>7509.543263716229</v>
      </c>
      <c r="H66" s="9">
        <f>'[1]8#楼销控'!AO14</f>
        <v>674732.4622449032</v>
      </c>
      <c r="I66" s="9">
        <f>'[1]8#楼销控'!AP14</f>
        <v>7904.782382859189</v>
      </c>
      <c r="J66" s="9">
        <f>'[1]8#楼销控'!AQ14</f>
        <v>710244.6970998981</v>
      </c>
      <c r="K66" s="12">
        <f t="shared" si="5"/>
        <v>0.050000000000000024</v>
      </c>
      <c r="L66" s="1">
        <f t="shared" si="3"/>
        <v>710245</v>
      </c>
      <c r="M66" s="1">
        <f t="shared" si="4"/>
        <v>-0.30290010187309235</v>
      </c>
    </row>
    <row r="67" spans="1:13" s="1" customFormat="1" ht="13.5">
      <c r="A67" s="8">
        <v>1</v>
      </c>
      <c r="B67" s="8">
        <f>'[1]8#楼销控'!AL15</f>
        <v>803</v>
      </c>
      <c r="C67" s="8">
        <f>'[1]8#楼销控'!AM15</f>
        <v>89.85</v>
      </c>
      <c r="D67" s="8">
        <f>'[1]8#楼销控'!K15</f>
        <v>60</v>
      </c>
      <c r="E67" s="8"/>
      <c r="F67" s="8"/>
      <c r="G67" s="9">
        <f>'[1]8#楼销控'!AN15</f>
        <v>7449.543263716229</v>
      </c>
      <c r="H67" s="9">
        <f>'[1]8#楼销控'!AO15</f>
        <v>669341.4622449032</v>
      </c>
      <c r="I67" s="9">
        <f>'[1]8#楼销控'!AP15</f>
        <v>7841.624488122347</v>
      </c>
      <c r="J67" s="9">
        <f>'[1]8#楼销控'!AQ15</f>
        <v>704569.9602577928</v>
      </c>
      <c r="K67" s="12">
        <f t="shared" si="5"/>
        <v>0.05</v>
      </c>
      <c r="L67" s="1">
        <f t="shared" si="3"/>
        <v>704570</v>
      </c>
      <c r="M67" s="1">
        <f t="shared" si="4"/>
        <v>-0.039742207154631615</v>
      </c>
    </row>
    <row r="68" spans="1:13" s="1" customFormat="1" ht="13.5">
      <c r="A68" s="8">
        <v>1</v>
      </c>
      <c r="B68" s="8">
        <f>'[1]8#楼销控'!AL16</f>
        <v>703</v>
      </c>
      <c r="C68" s="8">
        <f>'[1]8#楼销控'!AM16</f>
        <v>89.85</v>
      </c>
      <c r="D68" s="8">
        <f>'[1]8#楼销控'!K16</f>
        <v>60</v>
      </c>
      <c r="E68" s="8"/>
      <c r="F68" s="8"/>
      <c r="G68" s="9">
        <f>'[1]8#楼销控'!AN16</f>
        <v>7389.543263716229</v>
      </c>
      <c r="H68" s="9">
        <f>'[1]8#楼销控'!AO16</f>
        <v>663950.4622449032</v>
      </c>
      <c r="I68" s="9">
        <f>'[1]8#楼销控'!AP16</f>
        <v>7778.466593385505</v>
      </c>
      <c r="J68" s="9">
        <f>'[1]8#楼销控'!AQ16</f>
        <v>698895.2234156876</v>
      </c>
      <c r="K68" s="12">
        <f t="shared" si="5"/>
        <v>0.049999999999999975</v>
      </c>
      <c r="L68" s="1">
        <f aca="true" t="shared" si="6" ref="L68:L110">ROUND(J68,0)</f>
        <v>698895</v>
      </c>
      <c r="M68" s="1">
        <f aca="true" t="shared" si="7" ref="M68:M110">J68-L68</f>
        <v>0.22341568756382912</v>
      </c>
    </row>
    <row r="69" spans="1:13" s="1" customFormat="1" ht="13.5">
      <c r="A69" s="8">
        <v>1</v>
      </c>
      <c r="B69" s="8">
        <f>'[1]8#楼销控'!AL17</f>
        <v>603</v>
      </c>
      <c r="C69" s="8">
        <f>'[1]8#楼销控'!AM17</f>
        <v>89.85</v>
      </c>
      <c r="D69" s="8">
        <f>'[1]8#楼销控'!K17</f>
        <v>60</v>
      </c>
      <c r="E69" s="8"/>
      <c r="F69" s="8"/>
      <c r="G69" s="9">
        <f>'[1]8#楼销控'!AN17</f>
        <v>7329.543263716229</v>
      </c>
      <c r="H69" s="9">
        <f>'[1]8#楼销控'!AO17</f>
        <v>658559.4622449032</v>
      </c>
      <c r="I69" s="9">
        <f>'[1]8#楼销控'!AP17</f>
        <v>7715.308698648664</v>
      </c>
      <c r="J69" s="9">
        <f>'[1]8#楼销控'!AQ17</f>
        <v>693220.4865735824</v>
      </c>
      <c r="K69" s="12">
        <f t="shared" si="5"/>
        <v>0.05000000000000011</v>
      </c>
      <c r="L69" s="1">
        <f t="shared" si="6"/>
        <v>693220</v>
      </c>
      <c r="M69" s="1">
        <f t="shared" si="7"/>
        <v>0.4865735823987052</v>
      </c>
    </row>
    <row r="70" spans="1:13" s="1" customFormat="1" ht="13.5">
      <c r="A70" s="8">
        <v>1</v>
      </c>
      <c r="B70" s="8">
        <f>'[1]8#楼销控'!AL18</f>
        <v>503</v>
      </c>
      <c r="C70" s="8">
        <f>'[1]8#楼销控'!AM18</f>
        <v>89.85</v>
      </c>
      <c r="D70" s="8">
        <f>'[1]8#楼销控'!K18</f>
        <v>60</v>
      </c>
      <c r="E70" s="8"/>
      <c r="F70" s="8"/>
      <c r="G70" s="9">
        <f>'[1]8#楼销控'!AN18</f>
        <v>7269.543263716229</v>
      </c>
      <c r="H70" s="9">
        <f>'[1]8#楼销控'!AO18</f>
        <v>653168.4622449032</v>
      </c>
      <c r="I70" s="9">
        <f>'[1]8#楼销控'!AP18</f>
        <v>7652.150803911822</v>
      </c>
      <c r="J70" s="9">
        <f>'[1]8#楼销控'!AQ18</f>
        <v>687545.7497314771</v>
      </c>
      <c r="K70" s="12">
        <f t="shared" si="5"/>
        <v>0.050000000000000086</v>
      </c>
      <c r="L70" s="1">
        <f t="shared" si="6"/>
        <v>687546</v>
      </c>
      <c r="M70" s="1">
        <f t="shared" si="7"/>
        <v>-0.2502685228828341</v>
      </c>
    </row>
    <row r="71" spans="1:13" s="1" customFormat="1" ht="13.5">
      <c r="A71" s="8">
        <v>1</v>
      </c>
      <c r="B71" s="8">
        <f>'[1]8#楼销控'!AL19</f>
        <v>403</v>
      </c>
      <c r="C71" s="8">
        <f>'[1]8#楼销控'!AM19</f>
        <v>89.85</v>
      </c>
      <c r="D71" s="8">
        <f>'[1]8#楼销控'!K19</f>
        <v>60</v>
      </c>
      <c r="E71" s="8"/>
      <c r="F71" s="8"/>
      <c r="G71" s="9">
        <f>'[1]8#楼销控'!AN19</f>
        <v>7209.543263716229</v>
      </c>
      <c r="H71" s="9">
        <f>'[1]8#楼销控'!AO19</f>
        <v>647777.4622449032</v>
      </c>
      <c r="I71" s="9">
        <f>'[1]8#楼销控'!AP19</f>
        <v>7588.992909174979</v>
      </c>
      <c r="J71" s="9">
        <f>'[1]8#楼销控'!AQ19</f>
        <v>681871.0128893718</v>
      </c>
      <c r="K71" s="12">
        <f t="shared" si="5"/>
        <v>0.05000000000000006</v>
      </c>
      <c r="L71" s="1">
        <f t="shared" si="6"/>
        <v>681871</v>
      </c>
      <c r="M71" s="1">
        <f t="shared" si="7"/>
        <v>0.012889371835626662</v>
      </c>
    </row>
    <row r="72" spans="1:13" s="1" customFormat="1" ht="13.5">
      <c r="A72" s="8">
        <v>1</v>
      </c>
      <c r="B72" s="8">
        <f>'[1]8#楼销控'!AL20</f>
        <v>303</v>
      </c>
      <c r="C72" s="8">
        <f>'[1]8#楼销控'!AM20</f>
        <v>89.85</v>
      </c>
      <c r="D72" s="8">
        <f>'[1]8#楼销控'!K20</f>
        <v>60</v>
      </c>
      <c r="E72" s="8"/>
      <c r="F72" s="8"/>
      <c r="G72" s="9">
        <f>'[1]8#楼销控'!AN20</f>
        <v>7149.543263716229</v>
      </c>
      <c r="H72" s="9">
        <f>'[1]8#楼销控'!AO20</f>
        <v>642386.4622449032</v>
      </c>
      <c r="I72" s="9">
        <f>'[1]8#楼销控'!AP20</f>
        <v>7525.835014438137</v>
      </c>
      <c r="J72" s="9">
        <f>'[1]8#楼销控'!AQ20</f>
        <v>676196.2760472666</v>
      </c>
      <c r="K72" s="12">
        <f t="shared" si="5"/>
        <v>0.05000000000000004</v>
      </c>
      <c r="L72" s="1">
        <f t="shared" si="6"/>
        <v>676196</v>
      </c>
      <c r="M72" s="1">
        <f t="shared" si="7"/>
        <v>0.2760472665540874</v>
      </c>
    </row>
    <row r="73" spans="1:13" s="1" customFormat="1" ht="13.5">
      <c r="A73" s="8">
        <v>1</v>
      </c>
      <c r="B73" s="8">
        <f>'[1]8#楼销控'!AL21</f>
        <v>203</v>
      </c>
      <c r="C73" s="8">
        <f>'[1]8#楼销控'!AM21</f>
        <v>89.85</v>
      </c>
      <c r="D73" s="8">
        <f>'[1]8#楼销控'!K21</f>
        <v>60</v>
      </c>
      <c r="E73" s="8"/>
      <c r="F73" s="8"/>
      <c r="G73" s="9">
        <f>'[1]8#楼销控'!AN21</f>
        <v>6835.543263716229</v>
      </c>
      <c r="H73" s="9">
        <f>'[1]8#楼销控'!AO21</f>
        <v>614173.5622449032</v>
      </c>
      <c r="I73" s="9">
        <f>'[1]8#楼销控'!AP21</f>
        <v>7195.308698648662</v>
      </c>
      <c r="J73" s="9">
        <f>'[1]8#楼销控'!AQ21</f>
        <v>646498.4865735823</v>
      </c>
      <c r="K73" s="12">
        <f t="shared" si="5"/>
        <v>0.04999999999999998</v>
      </c>
      <c r="L73" s="1">
        <f t="shared" si="6"/>
        <v>646498</v>
      </c>
      <c r="M73" s="1">
        <f t="shared" si="7"/>
        <v>0.48657358228228986</v>
      </c>
    </row>
    <row r="74" spans="1:13" s="1" customFormat="1" ht="13.5">
      <c r="A74" s="8">
        <v>1</v>
      </c>
      <c r="B74" s="8">
        <f>'[1]8#楼销控'!AL22</f>
        <v>103</v>
      </c>
      <c r="C74" s="8">
        <f>'[1]8#楼销控'!AM22</f>
        <v>0</v>
      </c>
      <c r="D74" s="8">
        <f>'[1]8#楼销控'!K22</f>
        <v>0</v>
      </c>
      <c r="E74" s="8"/>
      <c r="F74" s="8"/>
      <c r="G74" s="9">
        <f>'[1]8#楼销控'!AN22</f>
        <v>0</v>
      </c>
      <c r="H74" s="9">
        <f>'[1]8#楼销控'!AO22</f>
        <v>0</v>
      </c>
      <c r="I74" s="9">
        <f>'[1]8#楼销控'!AP22</f>
        <v>0</v>
      </c>
      <c r="J74" s="9">
        <f>'[1]8#楼销控'!AQ22</f>
        <v>0</v>
      </c>
      <c r="K74" s="12" t="e">
        <f t="shared" si="5"/>
        <v>#DIV/0!</v>
      </c>
      <c r="L74" s="1">
        <f t="shared" si="6"/>
        <v>0</v>
      </c>
      <c r="M74" s="1">
        <f t="shared" si="7"/>
        <v>0</v>
      </c>
    </row>
    <row r="75" spans="1:13" s="1" customFormat="1" ht="13.5">
      <c r="A75" s="8">
        <v>1</v>
      </c>
      <c r="B75" s="8">
        <f>'[1]8#楼销控'!AR5</f>
        <v>1802</v>
      </c>
      <c r="C75" s="8">
        <f>'[1]8#楼销控'!AS5</f>
        <v>94.31</v>
      </c>
      <c r="D75" s="8">
        <f>'[1]8#楼销控'!N5</f>
        <v>0</v>
      </c>
      <c r="E75" s="8"/>
      <c r="F75" s="8"/>
      <c r="G75" s="9">
        <f>'[1]8#楼销控'!AT5</f>
        <v>7849.543263716229</v>
      </c>
      <c r="H75" s="9">
        <f>'[1]8#楼销控'!AU5</f>
        <v>740290.4252010776</v>
      </c>
      <c r="I75" s="9">
        <f>'[1]8#楼销控'!AV5</f>
        <v>8262.677119701295</v>
      </c>
      <c r="J75" s="9">
        <f>'[1]8#楼销控'!AW5</f>
        <v>779253.0791590291</v>
      </c>
      <c r="K75" s="12">
        <f t="shared" si="5"/>
        <v>0.05000000000000002</v>
      </c>
      <c r="L75" s="1">
        <f t="shared" si="6"/>
        <v>779253</v>
      </c>
      <c r="M75" s="1">
        <f t="shared" si="7"/>
        <v>0.07915902906097472</v>
      </c>
    </row>
    <row r="76" spans="1:13" s="1" customFormat="1" ht="13.5">
      <c r="A76" s="8">
        <v>1</v>
      </c>
      <c r="B76" s="8">
        <f>'[1]8#楼销控'!AR6</f>
        <v>1702</v>
      </c>
      <c r="C76" s="8">
        <f>'[1]8#楼销控'!AS6</f>
        <v>94.31</v>
      </c>
      <c r="D76" s="8">
        <f>'[1]8#楼销控'!N6</f>
        <v>0</v>
      </c>
      <c r="E76" s="8"/>
      <c r="F76" s="8"/>
      <c r="G76" s="9">
        <f>'[1]8#楼销控'!AT6</f>
        <v>8049.543263716229</v>
      </c>
      <c r="H76" s="9">
        <f>'[1]8#楼销控'!AU6</f>
        <v>759152.4252010776</v>
      </c>
      <c r="I76" s="9">
        <f>'[1]8#楼销控'!AV6</f>
        <v>8473.203435490768</v>
      </c>
      <c r="J76" s="9">
        <f>'[1]8#楼销控'!AW6</f>
        <v>799107.8160011343</v>
      </c>
      <c r="K76" s="12">
        <f t="shared" si="5"/>
        <v>0.05000000000000004</v>
      </c>
      <c r="L76" s="1">
        <f t="shared" si="6"/>
        <v>799108</v>
      </c>
      <c r="M76" s="1">
        <f t="shared" si="7"/>
        <v>-0.18399886565748602</v>
      </c>
    </row>
    <row r="77" spans="1:13" s="1" customFormat="1" ht="13.5">
      <c r="A77" s="8">
        <v>1</v>
      </c>
      <c r="B77" s="8">
        <f>'[1]8#楼销控'!AR7</f>
        <v>1602</v>
      </c>
      <c r="C77" s="8">
        <f>'[1]8#楼销控'!AS7</f>
        <v>94.31</v>
      </c>
      <c r="D77" s="8">
        <f>'[1]8#楼销控'!N7</f>
        <v>0</v>
      </c>
      <c r="E77" s="8"/>
      <c r="F77" s="8"/>
      <c r="G77" s="9">
        <f>'[1]8#楼销控'!AT7</f>
        <v>8049.543263716229</v>
      </c>
      <c r="H77" s="9">
        <f>'[1]8#楼销控'!AU7</f>
        <v>759152.4252010776</v>
      </c>
      <c r="I77" s="9">
        <f>'[1]8#楼销控'!AV7</f>
        <v>8473.203435490768</v>
      </c>
      <c r="J77" s="9">
        <f>'[1]8#楼销控'!AW7</f>
        <v>799107.8160011343</v>
      </c>
      <c r="K77" s="12">
        <f t="shared" si="5"/>
        <v>0.05000000000000004</v>
      </c>
      <c r="L77" s="1">
        <f t="shared" si="6"/>
        <v>799108</v>
      </c>
      <c r="M77" s="1">
        <f t="shared" si="7"/>
        <v>-0.18399886565748602</v>
      </c>
    </row>
    <row r="78" spans="1:13" s="1" customFormat="1" ht="13.5">
      <c r="A78" s="8">
        <v>1</v>
      </c>
      <c r="B78" s="8">
        <f>'[1]8#楼销控'!AR8</f>
        <v>1502</v>
      </c>
      <c r="C78" s="8">
        <f>'[1]8#楼销控'!AS8</f>
        <v>94.31</v>
      </c>
      <c r="D78" s="8">
        <f>'[1]8#楼销控'!N8</f>
        <v>40</v>
      </c>
      <c r="E78" s="8"/>
      <c r="F78" s="8"/>
      <c r="G78" s="9">
        <f>'[1]8#楼销控'!AT8</f>
        <v>8049.543263716229</v>
      </c>
      <c r="H78" s="9">
        <f>'[1]8#楼销控'!AU8</f>
        <v>759152.4252010776</v>
      </c>
      <c r="I78" s="9">
        <f>'[1]8#楼销控'!AV8</f>
        <v>8473.203435490768</v>
      </c>
      <c r="J78" s="9">
        <f>'[1]8#楼销控'!AW8</f>
        <v>799107.8160011343</v>
      </c>
      <c r="K78" s="12">
        <f t="shared" si="5"/>
        <v>0.05000000000000004</v>
      </c>
      <c r="L78" s="1">
        <f t="shared" si="6"/>
        <v>799108</v>
      </c>
      <c r="M78" s="1">
        <f t="shared" si="7"/>
        <v>-0.18399886565748602</v>
      </c>
    </row>
    <row r="79" spans="1:13" s="1" customFormat="1" ht="13.5">
      <c r="A79" s="8">
        <v>1</v>
      </c>
      <c r="B79" s="8">
        <f>'[1]8#楼销控'!AR9</f>
        <v>1402</v>
      </c>
      <c r="C79" s="8">
        <f>'[1]8#楼销控'!AS9</f>
        <v>94.31</v>
      </c>
      <c r="D79" s="8">
        <f>'[1]8#楼销控'!N9</f>
        <v>60</v>
      </c>
      <c r="E79" s="8"/>
      <c r="F79" s="8"/>
      <c r="G79" s="9">
        <f>'[1]8#楼销控'!AT9</f>
        <v>7909.543263716229</v>
      </c>
      <c r="H79" s="9">
        <f>'[1]8#楼销控'!AU9</f>
        <v>745949.0252010776</v>
      </c>
      <c r="I79" s="9">
        <f>'[1]8#楼销控'!AV9</f>
        <v>8325.835014438137</v>
      </c>
      <c r="J79" s="9">
        <f>'[1]8#楼销控'!AW9</f>
        <v>785209.5002116606</v>
      </c>
      <c r="K79" s="12">
        <f t="shared" si="5"/>
        <v>0.05000000000000004</v>
      </c>
      <c r="L79" s="1">
        <f t="shared" si="6"/>
        <v>785210</v>
      </c>
      <c r="M79" s="1">
        <f t="shared" si="7"/>
        <v>-0.49978833936620504</v>
      </c>
    </row>
    <row r="80" spans="1:13" s="1" customFormat="1" ht="13.5">
      <c r="A80" s="8">
        <v>1</v>
      </c>
      <c r="B80" s="8">
        <f>'[1]8#楼销控'!AR10</f>
        <v>1302</v>
      </c>
      <c r="C80" s="8">
        <f>'[1]8#楼销控'!AS10</f>
        <v>94.31</v>
      </c>
      <c r="D80" s="8">
        <f>'[1]8#楼销控'!N10</f>
        <v>60</v>
      </c>
      <c r="E80" s="8"/>
      <c r="F80" s="8"/>
      <c r="G80" s="9">
        <f>'[1]8#楼销控'!AT10</f>
        <v>7949.543263716229</v>
      </c>
      <c r="H80" s="9">
        <f>'[1]8#楼销控'!AU10</f>
        <v>749721.4252010776</v>
      </c>
      <c r="I80" s="9">
        <f>'[1]8#楼销控'!AV10</f>
        <v>8367.940277596032</v>
      </c>
      <c r="J80" s="9">
        <f>'[1]8#楼销控'!AW10</f>
        <v>789180.4475800818</v>
      </c>
      <c r="K80" s="12">
        <f t="shared" si="5"/>
        <v>0.05000000000000009</v>
      </c>
      <c r="L80" s="1">
        <f t="shared" si="6"/>
        <v>789180</v>
      </c>
      <c r="M80" s="1">
        <f t="shared" si="7"/>
        <v>0.447580081759952</v>
      </c>
    </row>
    <row r="81" spans="1:13" s="1" customFormat="1" ht="13.5">
      <c r="A81" s="8">
        <v>1</v>
      </c>
      <c r="B81" s="8">
        <f>'[1]8#楼销控'!AR11</f>
        <v>1202</v>
      </c>
      <c r="C81" s="8">
        <f>'[1]8#楼销控'!AS11</f>
        <v>94.31</v>
      </c>
      <c r="D81" s="8">
        <f>'[1]8#楼销控'!N11</f>
        <v>60</v>
      </c>
      <c r="E81" s="8"/>
      <c r="F81" s="8"/>
      <c r="G81" s="9">
        <f>'[1]8#楼销控'!AT11</f>
        <v>7889.543263716229</v>
      </c>
      <c r="H81" s="9">
        <f>'[1]8#楼销控'!AU11</f>
        <v>744062.8252010776</v>
      </c>
      <c r="I81" s="9">
        <f>'[1]8#楼销控'!AV11</f>
        <v>8304.78238285919</v>
      </c>
      <c r="J81" s="9">
        <f>'[1]8#楼销控'!AW11</f>
        <v>783224.0265274502</v>
      </c>
      <c r="K81" s="12">
        <f t="shared" si="5"/>
        <v>0.05000000000000007</v>
      </c>
      <c r="L81" s="1">
        <f t="shared" si="6"/>
        <v>783224</v>
      </c>
      <c r="M81" s="1">
        <f t="shared" si="7"/>
        <v>0.026527450187131763</v>
      </c>
    </row>
    <row r="82" spans="1:13" s="1" customFormat="1" ht="13.5">
      <c r="A82" s="8">
        <v>1</v>
      </c>
      <c r="B82" s="8">
        <f>'[1]8#楼销控'!AR12</f>
        <v>1102</v>
      </c>
      <c r="C82" s="8">
        <f>'[1]8#楼销控'!AS12</f>
        <v>94.31</v>
      </c>
      <c r="D82" s="8">
        <f>'[1]8#楼销控'!N12</f>
        <v>60</v>
      </c>
      <c r="E82" s="8"/>
      <c r="F82" s="8"/>
      <c r="G82" s="9">
        <f>'[1]8#楼销控'!AT12</f>
        <v>7829.543263716229</v>
      </c>
      <c r="H82" s="9">
        <f>'[1]8#楼销控'!AU12</f>
        <v>738404.2252010776</v>
      </c>
      <c r="I82" s="9">
        <f>'[1]8#楼销控'!AV12</f>
        <v>8241.624488122348</v>
      </c>
      <c r="J82" s="9">
        <f>'[1]8#楼销控'!AW12</f>
        <v>777267.6054748186</v>
      </c>
      <c r="K82" s="12">
        <f t="shared" si="5"/>
        <v>0.05000000000000005</v>
      </c>
      <c r="L82" s="1">
        <f t="shared" si="6"/>
        <v>777268</v>
      </c>
      <c r="M82" s="1">
        <f t="shared" si="7"/>
        <v>-0.3945251813856885</v>
      </c>
    </row>
    <row r="83" spans="1:13" s="1" customFormat="1" ht="13.5">
      <c r="A83" s="8">
        <v>1</v>
      </c>
      <c r="B83" s="8">
        <f>'[1]8#楼销控'!AR13</f>
        <v>1002</v>
      </c>
      <c r="C83" s="8">
        <f>'[1]8#楼销控'!AS13</f>
        <v>94.31</v>
      </c>
      <c r="D83" s="8">
        <f>'[1]8#楼销控'!N13</f>
        <v>60</v>
      </c>
      <c r="E83" s="8"/>
      <c r="F83" s="8"/>
      <c r="G83" s="9">
        <f>'[1]8#楼销控'!AT13</f>
        <v>7769.543263716229</v>
      </c>
      <c r="H83" s="9">
        <f>'[1]8#楼销控'!AU13</f>
        <v>732745.6252010777</v>
      </c>
      <c r="I83" s="9">
        <f>'[1]8#楼销控'!AV13</f>
        <v>8178.466593385506</v>
      </c>
      <c r="J83" s="9">
        <f>'[1]8#楼销控'!AW13</f>
        <v>771311.184422187</v>
      </c>
      <c r="K83" s="12">
        <f t="shared" si="5"/>
        <v>0.05000000000000003</v>
      </c>
      <c r="L83" s="1">
        <f t="shared" si="6"/>
        <v>771311</v>
      </c>
      <c r="M83" s="1">
        <f t="shared" si="7"/>
        <v>0.18442218704149127</v>
      </c>
    </row>
    <row r="84" spans="1:13" s="1" customFormat="1" ht="13.5">
      <c r="A84" s="8">
        <v>1</v>
      </c>
      <c r="B84" s="8">
        <f>'[1]8#楼销控'!AR14</f>
        <v>902</v>
      </c>
      <c r="C84" s="8">
        <f>'[1]8#楼销控'!AS14</f>
        <v>94.31</v>
      </c>
      <c r="D84" s="8">
        <f>'[1]8#楼销控'!N14</f>
        <v>60</v>
      </c>
      <c r="E84" s="8"/>
      <c r="F84" s="8"/>
      <c r="G84" s="9">
        <f>'[1]8#楼销控'!AT14</f>
        <v>7709.543263716229</v>
      </c>
      <c r="H84" s="9">
        <f>'[1]8#楼销控'!AU14</f>
        <v>727087.0252010776</v>
      </c>
      <c r="I84" s="9">
        <f>'[1]8#楼销控'!AV14</f>
        <v>8115.308698648662</v>
      </c>
      <c r="J84" s="9">
        <f>'[1]8#楼销控'!AW14</f>
        <v>765354.7633695554</v>
      </c>
      <c r="K84" s="12">
        <f t="shared" si="5"/>
        <v>0.05000000000000002</v>
      </c>
      <c r="L84" s="1">
        <f t="shared" si="6"/>
        <v>765355</v>
      </c>
      <c r="M84" s="1">
        <f t="shared" si="7"/>
        <v>-0.2366304446477443</v>
      </c>
    </row>
    <row r="85" spans="1:13" s="1" customFormat="1" ht="13.5">
      <c r="A85" s="8">
        <v>1</v>
      </c>
      <c r="B85" s="8">
        <f>'[1]8#楼销控'!AR15</f>
        <v>802</v>
      </c>
      <c r="C85" s="8">
        <f>'[1]8#楼销控'!AS15</f>
        <v>94.31</v>
      </c>
      <c r="D85" s="8">
        <f>'[1]8#楼销控'!N15</f>
        <v>60</v>
      </c>
      <c r="E85" s="8"/>
      <c r="F85" s="8"/>
      <c r="G85" s="9">
        <f>'[1]8#楼销控'!AT15</f>
        <v>7649.543263716229</v>
      </c>
      <c r="H85" s="9">
        <f>'[1]8#楼销控'!AU15</f>
        <v>721428.4252010776</v>
      </c>
      <c r="I85" s="9">
        <f>'[1]8#楼销控'!AV15</f>
        <v>8052.15080391182</v>
      </c>
      <c r="J85" s="9">
        <f>'[1]8#楼销控'!AW15</f>
        <v>759398.3423169238</v>
      </c>
      <c r="K85" s="12">
        <f t="shared" si="5"/>
        <v>0.04999999999999999</v>
      </c>
      <c r="L85" s="1">
        <f t="shared" si="6"/>
        <v>759398</v>
      </c>
      <c r="M85" s="1">
        <f t="shared" si="7"/>
        <v>0.34231692377943546</v>
      </c>
    </row>
    <row r="86" spans="1:13" s="1" customFormat="1" ht="13.5">
      <c r="A86" s="8">
        <v>1</v>
      </c>
      <c r="B86" s="8">
        <f>'[1]8#楼销控'!AR16</f>
        <v>702</v>
      </c>
      <c r="C86" s="8">
        <f>'[1]8#楼销控'!AS16</f>
        <v>94.31</v>
      </c>
      <c r="D86" s="8">
        <f>'[1]8#楼销控'!N16</f>
        <v>60</v>
      </c>
      <c r="E86" s="8"/>
      <c r="F86" s="8"/>
      <c r="G86" s="9">
        <f>'[1]8#楼销控'!AT16</f>
        <v>7589.543263716229</v>
      </c>
      <c r="H86" s="9">
        <f>'[1]8#楼销控'!AU16</f>
        <v>715769.8252010776</v>
      </c>
      <c r="I86" s="9">
        <f>'[1]8#楼销控'!AV16</f>
        <v>7988.992909174979</v>
      </c>
      <c r="J86" s="9">
        <f>'[1]8#楼销控'!AW16</f>
        <v>753441.9212642923</v>
      </c>
      <c r="K86" s="12">
        <f t="shared" si="5"/>
        <v>0.050000000000000114</v>
      </c>
      <c r="L86" s="1">
        <f t="shared" si="6"/>
        <v>753442</v>
      </c>
      <c r="M86" s="1">
        <f t="shared" si="7"/>
        <v>-0.07873570767696947</v>
      </c>
    </row>
    <row r="87" spans="1:13" s="1" customFormat="1" ht="13.5">
      <c r="A87" s="8">
        <v>1</v>
      </c>
      <c r="B87" s="8">
        <f>'[1]8#楼销控'!AR17</f>
        <v>602</v>
      </c>
      <c r="C87" s="8">
        <f>'[1]8#楼销控'!AS17</f>
        <v>94.31</v>
      </c>
      <c r="D87" s="8">
        <f>'[1]8#楼销控'!N17</f>
        <v>60</v>
      </c>
      <c r="E87" s="8"/>
      <c r="F87" s="8"/>
      <c r="G87" s="9">
        <f>'[1]8#楼销控'!AT17</f>
        <v>7529.543263716229</v>
      </c>
      <c r="H87" s="9">
        <f>'[1]8#楼销控'!AU17</f>
        <v>710111.2252010776</v>
      </c>
      <c r="I87" s="9">
        <f>'[1]8#楼销控'!AV17</f>
        <v>7925.8350144381375</v>
      </c>
      <c r="J87" s="9">
        <f>'[1]8#楼销控'!AW17</f>
        <v>747485.5002116608</v>
      </c>
      <c r="K87" s="12">
        <f t="shared" si="5"/>
        <v>0.05000000000000009</v>
      </c>
      <c r="L87" s="1">
        <f t="shared" si="6"/>
        <v>747486</v>
      </c>
      <c r="M87" s="1">
        <f t="shared" si="7"/>
        <v>-0.4997883392497897</v>
      </c>
    </row>
    <row r="88" spans="1:13" s="1" customFormat="1" ht="13.5">
      <c r="A88" s="8">
        <v>1</v>
      </c>
      <c r="B88" s="8">
        <f>'[1]8#楼销控'!AR18</f>
        <v>502</v>
      </c>
      <c r="C88" s="8">
        <f>'[1]8#楼销控'!AS18</f>
        <v>94.31</v>
      </c>
      <c r="D88" s="8">
        <f>'[1]8#楼销控'!N18</f>
        <v>60</v>
      </c>
      <c r="E88" s="8"/>
      <c r="F88" s="8"/>
      <c r="G88" s="9">
        <f>'[1]8#楼销控'!AT18</f>
        <v>7469.543263716229</v>
      </c>
      <c r="H88" s="9">
        <f>'[1]8#楼销控'!AU18</f>
        <v>704452.6252010777</v>
      </c>
      <c r="I88" s="9">
        <f>'[1]8#楼销控'!AV18</f>
        <v>7862.677119701295</v>
      </c>
      <c r="J88" s="9">
        <f>'[1]8#楼销控'!AW18</f>
        <v>741529.0791590292</v>
      </c>
      <c r="K88" s="12">
        <f t="shared" si="5"/>
        <v>0.05000000000000007</v>
      </c>
      <c r="L88" s="1">
        <f t="shared" si="6"/>
        <v>741529</v>
      </c>
      <c r="M88" s="1">
        <f t="shared" si="7"/>
        <v>0.07915902917739004</v>
      </c>
    </row>
    <row r="89" spans="1:13" s="1" customFormat="1" ht="13.5">
      <c r="A89" s="8">
        <v>1</v>
      </c>
      <c r="B89" s="8">
        <f>'[1]8#楼销控'!AR19</f>
        <v>402</v>
      </c>
      <c r="C89" s="8">
        <f>'[1]8#楼销控'!AS19</f>
        <v>94.31</v>
      </c>
      <c r="D89" s="8">
        <f>'[1]8#楼销控'!N19</f>
        <v>60</v>
      </c>
      <c r="E89" s="8"/>
      <c r="F89" s="8"/>
      <c r="G89" s="9">
        <f>'[1]8#楼销控'!AT19</f>
        <v>7409.543263716229</v>
      </c>
      <c r="H89" s="9">
        <f>'[1]8#楼销控'!AU19</f>
        <v>698794.0252010776</v>
      </c>
      <c r="I89" s="9">
        <f>'[1]8#楼销控'!AV19</f>
        <v>7799.519224964452</v>
      </c>
      <c r="J89" s="9">
        <f>'[1]8#楼销控'!AW19</f>
        <v>735572.6581063975</v>
      </c>
      <c r="K89" s="12">
        <f t="shared" si="5"/>
        <v>0.05000000000000006</v>
      </c>
      <c r="L89" s="1">
        <f t="shared" si="6"/>
        <v>735573</v>
      </c>
      <c r="M89" s="1">
        <f t="shared" si="7"/>
        <v>-0.34189360251184553</v>
      </c>
    </row>
    <row r="90" spans="1:13" s="1" customFormat="1" ht="13.5">
      <c r="A90" s="8">
        <v>1</v>
      </c>
      <c r="B90" s="8">
        <f>'[1]8#楼销控'!AR20</f>
        <v>302</v>
      </c>
      <c r="C90" s="8">
        <f>'[1]8#楼销控'!AS20</f>
        <v>94.31</v>
      </c>
      <c r="D90" s="8">
        <f>'[1]8#楼销控'!N20</f>
        <v>60</v>
      </c>
      <c r="E90" s="8"/>
      <c r="F90" s="8"/>
      <c r="G90" s="9">
        <f>'[1]8#楼销控'!AT20</f>
        <v>7349.543263716229</v>
      </c>
      <c r="H90" s="9">
        <f>'[1]8#楼销控'!AU20</f>
        <v>693135.4252010776</v>
      </c>
      <c r="I90" s="9">
        <f>'[1]8#楼销控'!AV20</f>
        <v>7736.36133022761</v>
      </c>
      <c r="J90" s="9">
        <f>'[1]8#楼销控'!AW20</f>
        <v>729616.2370537659</v>
      </c>
      <c r="K90" s="12">
        <f t="shared" si="5"/>
        <v>0.05000000000000003</v>
      </c>
      <c r="L90" s="1">
        <f t="shared" si="6"/>
        <v>729616</v>
      </c>
      <c r="M90" s="1">
        <f t="shared" si="7"/>
        <v>0.23705376591533422</v>
      </c>
    </row>
    <row r="91" spans="1:13" s="1" customFormat="1" ht="13.5">
      <c r="A91" s="8">
        <v>1</v>
      </c>
      <c r="B91" s="8">
        <f>'[1]8#楼销控'!AR21</f>
        <v>202</v>
      </c>
      <c r="C91" s="8">
        <f>'[1]8#楼销控'!AS21</f>
        <v>94.31</v>
      </c>
      <c r="D91" s="8">
        <f>'[1]8#楼销控'!N21</f>
        <v>60</v>
      </c>
      <c r="E91" s="8"/>
      <c r="F91" s="8"/>
      <c r="G91" s="9">
        <f>'[1]8#楼销控'!AT21</f>
        <v>7000.543263716229</v>
      </c>
      <c r="H91" s="9">
        <f>'[1]8#楼销控'!AU21</f>
        <v>660221.2352010777</v>
      </c>
      <c r="I91" s="9">
        <f>'[1]8#楼销控'!AV21</f>
        <v>7368.992909174978</v>
      </c>
      <c r="J91" s="9">
        <f>'[1]8#楼销控'!AW21</f>
        <v>694969.7212642923</v>
      </c>
      <c r="K91" s="12">
        <f t="shared" si="5"/>
        <v>0.04999999999999998</v>
      </c>
      <c r="L91" s="1">
        <f t="shared" si="6"/>
        <v>694970</v>
      </c>
      <c r="M91" s="1">
        <f t="shared" si="7"/>
        <v>-0.27873570774681866</v>
      </c>
    </row>
    <row r="92" spans="1:13" s="1" customFormat="1" ht="13.5">
      <c r="A92" s="8">
        <v>1</v>
      </c>
      <c r="B92" s="8">
        <f>'[1]8#楼销控'!AR22</f>
        <v>102</v>
      </c>
      <c r="C92" s="8">
        <f>'[1]8#楼销控'!AS22</f>
        <v>0</v>
      </c>
      <c r="D92" s="8">
        <f>'[1]8#楼销控'!N22</f>
        <v>0</v>
      </c>
      <c r="E92" s="8"/>
      <c r="F92" s="8"/>
      <c r="G92" s="9">
        <f>'[1]8#楼销控'!AT22</f>
        <v>0</v>
      </c>
      <c r="H92" s="9">
        <f>'[1]8#楼销控'!AU22</f>
        <v>0</v>
      </c>
      <c r="I92" s="9">
        <f>'[1]8#楼销控'!AV22</f>
        <v>0</v>
      </c>
      <c r="J92" s="9">
        <f>'[1]8#楼销控'!AW22</f>
        <v>0</v>
      </c>
      <c r="K92" s="12" t="e">
        <f t="shared" si="5"/>
        <v>#DIV/0!</v>
      </c>
      <c r="L92" s="1">
        <f t="shared" si="6"/>
        <v>0</v>
      </c>
      <c r="M92" s="1">
        <f t="shared" si="7"/>
        <v>0</v>
      </c>
    </row>
    <row r="93" spans="1:13" s="1" customFormat="1" ht="13.5">
      <c r="A93" s="8">
        <v>1</v>
      </c>
      <c r="B93" s="8">
        <f>'[1]8#楼销控'!AX5</f>
        <v>1801</v>
      </c>
      <c r="C93" s="8">
        <f>'[1]8#楼销控'!AY5</f>
        <v>94.31</v>
      </c>
      <c r="D93" s="8">
        <f>'[1]8#楼销控'!Q5</f>
        <v>0</v>
      </c>
      <c r="E93" s="8"/>
      <c r="F93" s="8"/>
      <c r="G93" s="9">
        <f>'[1]8#楼销控'!AZ5</f>
        <v>8164.543263716229</v>
      </c>
      <c r="H93" s="9">
        <f>'[1]8#楼销控'!BA5</f>
        <v>769998.0752010776</v>
      </c>
      <c r="I93" s="9">
        <f>'[1]8#楼销控'!BB5</f>
        <v>8594.256067069715</v>
      </c>
      <c r="J93" s="9">
        <f>'[1]8#楼销控'!BC5</f>
        <v>810524.2896853449</v>
      </c>
      <c r="K93" s="12">
        <f t="shared" si="5"/>
        <v>0.05000000000000005</v>
      </c>
      <c r="L93" s="1">
        <f t="shared" si="6"/>
        <v>810524</v>
      </c>
      <c r="M93" s="1">
        <f t="shared" si="7"/>
        <v>0.2896853449055925</v>
      </c>
    </row>
    <row r="94" spans="1:13" s="1" customFormat="1" ht="13.5">
      <c r="A94" s="8">
        <v>1</v>
      </c>
      <c r="B94" s="8">
        <f>'[1]8#楼销控'!AX6</f>
        <v>1701</v>
      </c>
      <c r="C94" s="8">
        <f>'[1]8#楼销控'!AY6</f>
        <v>94.31</v>
      </c>
      <c r="D94" s="8">
        <f>'[1]8#楼销控'!Q6</f>
        <v>0</v>
      </c>
      <c r="E94" s="8"/>
      <c r="F94" s="8"/>
      <c r="G94" s="9">
        <f>'[1]8#楼销控'!AZ6</f>
        <v>8364.54326371623</v>
      </c>
      <c r="H94" s="9">
        <f>'[1]8#楼销控'!BA6</f>
        <v>788860.0752010777</v>
      </c>
      <c r="I94" s="9">
        <f>'[1]8#楼销控'!BB6</f>
        <v>8804.78238285919</v>
      </c>
      <c r="J94" s="9">
        <f>'[1]8#楼销控'!BC6</f>
        <v>830379.0265274503</v>
      </c>
      <c r="K94" s="12">
        <f t="shared" si="5"/>
        <v>0.050000000000000065</v>
      </c>
      <c r="L94" s="1">
        <f t="shared" si="6"/>
        <v>830379</v>
      </c>
      <c r="M94" s="1">
        <f t="shared" si="7"/>
        <v>0.026527450303547084</v>
      </c>
    </row>
    <row r="95" spans="1:13" s="1" customFormat="1" ht="13.5">
      <c r="A95" s="8">
        <v>1</v>
      </c>
      <c r="B95" s="8">
        <f>'[1]8#楼销控'!AX7</f>
        <v>1601</v>
      </c>
      <c r="C95" s="8">
        <f>'[1]8#楼销控'!AY7</f>
        <v>94.31</v>
      </c>
      <c r="D95" s="8">
        <f>'[1]8#楼销控'!Q7</f>
        <v>0</v>
      </c>
      <c r="E95" s="8"/>
      <c r="F95" s="8"/>
      <c r="G95" s="9">
        <f>'[1]8#楼销控'!AZ7</f>
        <v>8364.54326371623</v>
      </c>
      <c r="H95" s="9">
        <f>'[1]8#楼销控'!BA7</f>
        <v>788860.0752010777</v>
      </c>
      <c r="I95" s="9">
        <f>'[1]8#楼销控'!BB7</f>
        <v>8804.78238285919</v>
      </c>
      <c r="J95" s="9">
        <f>'[1]8#楼销控'!BC7</f>
        <v>830379.0265274503</v>
      </c>
      <c r="K95" s="12">
        <f t="shared" si="5"/>
        <v>0.050000000000000065</v>
      </c>
      <c r="L95" s="1">
        <f t="shared" si="6"/>
        <v>830379</v>
      </c>
      <c r="M95" s="1">
        <f t="shared" si="7"/>
        <v>0.026527450303547084</v>
      </c>
    </row>
    <row r="96" spans="1:13" s="1" customFormat="1" ht="13.5">
      <c r="A96" s="8">
        <v>1</v>
      </c>
      <c r="B96" s="8">
        <f>'[1]8#楼销控'!AX8</f>
        <v>1501</v>
      </c>
      <c r="C96" s="8">
        <f>'[1]8#楼销控'!AY8</f>
        <v>94.31</v>
      </c>
      <c r="D96" s="8">
        <f>'[1]8#楼销控'!Q8</f>
        <v>55</v>
      </c>
      <c r="E96" s="8"/>
      <c r="F96" s="8"/>
      <c r="G96" s="9">
        <f>'[1]8#楼销控'!AZ8</f>
        <v>8364.54326371623</v>
      </c>
      <c r="H96" s="9">
        <f>'[1]8#楼销控'!BA8</f>
        <v>788860.0752010777</v>
      </c>
      <c r="I96" s="9">
        <f>'[1]8#楼销控'!BB8</f>
        <v>8804.78238285919</v>
      </c>
      <c r="J96" s="9">
        <f>'[1]8#楼销控'!BC8</f>
        <v>830379.0265274503</v>
      </c>
      <c r="K96" s="12">
        <f t="shared" si="5"/>
        <v>0.050000000000000065</v>
      </c>
      <c r="L96" s="1">
        <f t="shared" si="6"/>
        <v>830379</v>
      </c>
      <c r="M96" s="1">
        <f t="shared" si="7"/>
        <v>0.026527450303547084</v>
      </c>
    </row>
    <row r="97" spans="1:13" s="1" customFormat="1" ht="13.5">
      <c r="A97" s="8">
        <v>1</v>
      </c>
      <c r="B97" s="8">
        <f>'[1]8#楼销控'!AX9</f>
        <v>1401</v>
      </c>
      <c r="C97" s="8">
        <f>'[1]8#楼销控'!AY9</f>
        <v>94.31</v>
      </c>
      <c r="D97" s="8">
        <f>'[1]8#楼销控'!Q9</f>
        <v>60</v>
      </c>
      <c r="E97" s="8"/>
      <c r="F97" s="8"/>
      <c r="G97" s="9">
        <f>'[1]8#楼销控'!AZ9</f>
        <v>8209.54326371623</v>
      </c>
      <c r="H97" s="9">
        <f>'[1]8#楼销控'!BA9</f>
        <v>774242.0252010777</v>
      </c>
      <c r="I97" s="9">
        <f>'[1]8#楼销控'!BB9</f>
        <v>8641.624488122348</v>
      </c>
      <c r="J97" s="9">
        <f>'[1]8#楼销控'!BC9</f>
        <v>814991.6054748186</v>
      </c>
      <c r="K97" s="12">
        <f t="shared" si="5"/>
        <v>0.049999999999999996</v>
      </c>
      <c r="L97" s="1">
        <f t="shared" si="6"/>
        <v>814992</v>
      </c>
      <c r="M97" s="1">
        <f t="shared" si="7"/>
        <v>-0.3945251813856885</v>
      </c>
    </row>
    <row r="98" spans="1:13" s="1" customFormat="1" ht="13.5">
      <c r="A98" s="8">
        <v>1</v>
      </c>
      <c r="B98" s="8">
        <f>'[1]8#楼销控'!AX10</f>
        <v>1301</v>
      </c>
      <c r="C98" s="8">
        <f>'[1]8#楼销控'!AY10</f>
        <v>94.31</v>
      </c>
      <c r="D98" s="8">
        <f>'[1]8#楼销控'!Q10</f>
        <v>60</v>
      </c>
      <c r="E98" s="8"/>
      <c r="F98" s="8"/>
      <c r="G98" s="9">
        <f>'[1]8#楼销控'!AZ10</f>
        <v>8249.54326371623</v>
      </c>
      <c r="H98" s="9">
        <f>'[1]8#楼销控'!BA10</f>
        <v>778014.4252010777</v>
      </c>
      <c r="I98" s="9">
        <f>'[1]8#楼销控'!BB10</f>
        <v>8683.729751280243</v>
      </c>
      <c r="J98" s="9">
        <f>'[1]8#楼销控'!BC10</f>
        <v>818962.5528432397</v>
      </c>
      <c r="K98" s="12">
        <f t="shared" si="5"/>
        <v>0.05000000000000005</v>
      </c>
      <c r="L98" s="1">
        <f t="shared" si="6"/>
        <v>818963</v>
      </c>
      <c r="M98" s="1">
        <f t="shared" si="7"/>
        <v>-0.44715676025953144</v>
      </c>
    </row>
    <row r="99" spans="1:13" s="1" customFormat="1" ht="13.5">
      <c r="A99" s="8">
        <v>1</v>
      </c>
      <c r="B99" s="8">
        <f>'[1]8#楼销控'!AX11</f>
        <v>1201</v>
      </c>
      <c r="C99" s="8">
        <f>'[1]8#楼销控'!AY11</f>
        <v>94.31</v>
      </c>
      <c r="D99" s="8">
        <f>'[1]8#楼销控'!Q11</f>
        <v>60</v>
      </c>
      <c r="E99" s="8"/>
      <c r="F99" s="8"/>
      <c r="G99" s="9">
        <f>'[1]8#楼销控'!AZ11</f>
        <v>8189.543263716229</v>
      </c>
      <c r="H99" s="9">
        <f>'[1]8#楼销控'!BA11</f>
        <v>772355.8252010776</v>
      </c>
      <c r="I99" s="9">
        <f>'[1]8#楼销控'!BB11</f>
        <v>8620.5718565434</v>
      </c>
      <c r="J99" s="9">
        <f>'[1]8#楼销控'!BC11</f>
        <v>813006.131790608</v>
      </c>
      <c r="K99" s="12">
        <f t="shared" si="5"/>
        <v>0.05000000000000004</v>
      </c>
      <c r="L99" s="1">
        <f t="shared" si="6"/>
        <v>813006</v>
      </c>
      <c r="M99" s="1">
        <f t="shared" si="7"/>
        <v>0.131790608051233</v>
      </c>
    </row>
    <row r="100" spans="1:13" s="1" customFormat="1" ht="13.5">
      <c r="A100" s="8">
        <v>1</v>
      </c>
      <c r="B100" s="8">
        <f>'[1]8#楼销控'!AX12</f>
        <v>1101</v>
      </c>
      <c r="C100" s="8">
        <f>'[1]8#楼销控'!AY12</f>
        <v>94.31</v>
      </c>
      <c r="D100" s="8">
        <f>'[1]8#楼销控'!Q12</f>
        <v>60</v>
      </c>
      <c r="E100" s="8"/>
      <c r="F100" s="8"/>
      <c r="G100" s="9">
        <f>'[1]8#楼销控'!AZ12</f>
        <v>8129.543263716229</v>
      </c>
      <c r="H100" s="9">
        <f>'[1]8#楼销控'!BA12</f>
        <v>766697.2252010776</v>
      </c>
      <c r="I100" s="9">
        <f>'[1]8#楼销控'!BB12</f>
        <v>8557.413961806558</v>
      </c>
      <c r="J100" s="9">
        <f>'[1]8#楼销控'!BC12</f>
        <v>807049.7107379765</v>
      </c>
      <c r="K100" s="12">
        <f t="shared" si="5"/>
        <v>0.05000000000000002</v>
      </c>
      <c r="L100" s="1">
        <f t="shared" si="6"/>
        <v>807050</v>
      </c>
      <c r="M100" s="1">
        <f t="shared" si="7"/>
        <v>-0.28926202352158725</v>
      </c>
    </row>
    <row r="101" spans="1:13" s="1" customFormat="1" ht="13.5">
      <c r="A101" s="8">
        <v>1</v>
      </c>
      <c r="B101" s="8">
        <f>'[1]8#楼销控'!AX13</f>
        <v>1001</v>
      </c>
      <c r="C101" s="8">
        <f>'[1]8#楼销控'!AY13</f>
        <v>94.31</v>
      </c>
      <c r="D101" s="8">
        <f>'[1]8#楼销控'!Q13</f>
        <v>60</v>
      </c>
      <c r="E101" s="8"/>
      <c r="F101" s="8"/>
      <c r="G101" s="9">
        <f>'[1]8#楼销控'!AZ13</f>
        <v>8069.543263716229</v>
      </c>
      <c r="H101" s="9">
        <f>'[1]8#楼销控'!BA13</f>
        <v>761038.6252010777</v>
      </c>
      <c r="I101" s="9">
        <f>'[1]8#楼销控'!BB13</f>
        <v>8494.256067069715</v>
      </c>
      <c r="J101" s="9">
        <f>'[1]8#楼销控'!BC13</f>
        <v>801093.2896853449</v>
      </c>
      <c r="K101" s="12">
        <f t="shared" si="5"/>
        <v>0.049999999999999996</v>
      </c>
      <c r="L101" s="1">
        <f t="shared" si="6"/>
        <v>801093</v>
      </c>
      <c r="M101" s="1">
        <f t="shared" si="7"/>
        <v>0.2896853449055925</v>
      </c>
    </row>
    <row r="102" spans="1:13" s="1" customFormat="1" ht="13.5">
      <c r="A102" s="8">
        <v>1</v>
      </c>
      <c r="B102" s="8">
        <f>'[1]8#楼销控'!AX14</f>
        <v>901</v>
      </c>
      <c r="C102" s="8">
        <f>'[1]8#楼销控'!AY14</f>
        <v>94.31</v>
      </c>
      <c r="D102" s="8">
        <f>'[1]8#楼销控'!Q14</f>
        <v>60</v>
      </c>
      <c r="E102" s="8"/>
      <c r="F102" s="8"/>
      <c r="G102" s="9">
        <f>'[1]8#楼销控'!AZ14</f>
        <v>8009.543263716229</v>
      </c>
      <c r="H102" s="9">
        <f>'[1]8#楼销控'!BA14</f>
        <v>755380.0252010776</v>
      </c>
      <c r="I102" s="9">
        <f>'[1]8#楼销控'!BB14</f>
        <v>8431.098172332873</v>
      </c>
      <c r="J102" s="9">
        <f>'[1]8#楼销控'!BC14</f>
        <v>795136.8686327132</v>
      </c>
      <c r="K102" s="12">
        <f t="shared" si="5"/>
        <v>0.049999999999999975</v>
      </c>
      <c r="L102" s="1">
        <f t="shared" si="6"/>
        <v>795137</v>
      </c>
      <c r="M102" s="1">
        <f t="shared" si="7"/>
        <v>-0.13136728678364307</v>
      </c>
    </row>
    <row r="103" spans="1:13" s="1" customFormat="1" ht="13.5">
      <c r="A103" s="8">
        <v>1</v>
      </c>
      <c r="B103" s="8">
        <f>'[1]8#楼销控'!AX15</f>
        <v>801</v>
      </c>
      <c r="C103" s="8">
        <f>'[1]8#楼销控'!AY15</f>
        <v>94.31</v>
      </c>
      <c r="D103" s="8">
        <f>'[1]8#楼销控'!Q15</f>
        <v>60</v>
      </c>
      <c r="E103" s="8"/>
      <c r="F103" s="8"/>
      <c r="G103" s="9">
        <f>'[1]8#楼销控'!AZ15</f>
        <v>7949.543263716229</v>
      </c>
      <c r="H103" s="9">
        <f>'[1]8#楼销控'!BA15</f>
        <v>749721.4252010776</v>
      </c>
      <c r="I103" s="9">
        <f>'[1]8#楼销控'!BB15</f>
        <v>8367.940277596032</v>
      </c>
      <c r="J103" s="9">
        <f>'[1]8#楼销控'!BC15</f>
        <v>789180.4475800818</v>
      </c>
      <c r="K103" s="12">
        <f t="shared" si="5"/>
        <v>0.05000000000000009</v>
      </c>
      <c r="L103" s="1">
        <f t="shared" si="6"/>
        <v>789180</v>
      </c>
      <c r="M103" s="1">
        <f t="shared" si="7"/>
        <v>0.447580081759952</v>
      </c>
    </row>
    <row r="104" spans="1:13" s="1" customFormat="1" ht="13.5">
      <c r="A104" s="8">
        <v>1</v>
      </c>
      <c r="B104" s="8">
        <f>'[1]8#楼销控'!AX16</f>
        <v>701</v>
      </c>
      <c r="C104" s="8">
        <f>'[1]8#楼销控'!AY16</f>
        <v>94.31</v>
      </c>
      <c r="D104" s="8">
        <f>'[1]8#楼销控'!Q16</f>
        <v>60</v>
      </c>
      <c r="E104" s="8"/>
      <c r="F104" s="8"/>
      <c r="G104" s="9">
        <f>'[1]8#楼销控'!AZ16</f>
        <v>7889.543263716229</v>
      </c>
      <c r="H104" s="9">
        <f>'[1]8#楼销控'!BA16</f>
        <v>744062.8252010776</v>
      </c>
      <c r="I104" s="9">
        <f>'[1]8#楼销控'!BB16</f>
        <v>8304.78238285919</v>
      </c>
      <c r="J104" s="9">
        <f>'[1]8#楼销控'!BC16</f>
        <v>783224.0265274502</v>
      </c>
      <c r="K104" s="12">
        <f t="shared" si="5"/>
        <v>0.05000000000000007</v>
      </c>
      <c r="L104" s="1">
        <f t="shared" si="6"/>
        <v>783224</v>
      </c>
      <c r="M104" s="1">
        <f t="shared" si="7"/>
        <v>0.026527450187131763</v>
      </c>
    </row>
    <row r="105" spans="1:13" s="1" customFormat="1" ht="13.5">
      <c r="A105" s="8">
        <v>1</v>
      </c>
      <c r="B105" s="8">
        <f>'[1]8#楼销控'!AX17</f>
        <v>601</v>
      </c>
      <c r="C105" s="8">
        <f>'[1]8#楼销控'!AY17</f>
        <v>94.31</v>
      </c>
      <c r="D105" s="8">
        <f>'[1]8#楼销控'!Q17</f>
        <v>60</v>
      </c>
      <c r="E105" s="8"/>
      <c r="F105" s="8"/>
      <c r="G105" s="9">
        <f>'[1]8#楼销控'!AZ17</f>
        <v>7829.543263716229</v>
      </c>
      <c r="H105" s="9">
        <f>'[1]8#楼销控'!BA17</f>
        <v>738404.2252010776</v>
      </c>
      <c r="I105" s="9">
        <f>'[1]8#楼销控'!BB17</f>
        <v>8241.624488122348</v>
      </c>
      <c r="J105" s="9">
        <f>'[1]8#楼销控'!BC17</f>
        <v>777267.6054748186</v>
      </c>
      <c r="K105" s="12">
        <f t="shared" si="5"/>
        <v>0.05000000000000005</v>
      </c>
      <c r="L105" s="1">
        <f t="shared" si="6"/>
        <v>777268</v>
      </c>
      <c r="M105" s="1">
        <f t="shared" si="7"/>
        <v>-0.3945251813856885</v>
      </c>
    </row>
    <row r="106" spans="1:13" s="1" customFormat="1" ht="13.5">
      <c r="A106" s="8">
        <v>1</v>
      </c>
      <c r="B106" s="8">
        <f>'[1]8#楼销控'!AX18</f>
        <v>501</v>
      </c>
      <c r="C106" s="8">
        <f>'[1]8#楼销控'!AY18</f>
        <v>94.31</v>
      </c>
      <c r="D106" s="8">
        <f>'[1]8#楼销控'!Q18</f>
        <v>60</v>
      </c>
      <c r="E106" s="8"/>
      <c r="F106" s="8"/>
      <c r="G106" s="9">
        <f>'[1]8#楼销控'!AZ18</f>
        <v>7769.543263716229</v>
      </c>
      <c r="H106" s="9">
        <f>'[1]8#楼销控'!BA18</f>
        <v>732745.6252010777</v>
      </c>
      <c r="I106" s="9">
        <f>'[1]8#楼销控'!BB18</f>
        <v>8178.466593385506</v>
      </c>
      <c r="J106" s="9">
        <f>'[1]8#楼销控'!BC18</f>
        <v>771311.184422187</v>
      </c>
      <c r="K106" s="12">
        <f t="shared" si="5"/>
        <v>0.05000000000000003</v>
      </c>
      <c r="L106" s="1">
        <f t="shared" si="6"/>
        <v>771311</v>
      </c>
      <c r="M106" s="1">
        <f t="shared" si="7"/>
        <v>0.18442218704149127</v>
      </c>
    </row>
    <row r="107" spans="1:13" s="1" customFormat="1" ht="13.5">
      <c r="A107" s="8">
        <v>1</v>
      </c>
      <c r="B107" s="8">
        <f>'[1]8#楼销控'!AX19</f>
        <v>401</v>
      </c>
      <c r="C107" s="8">
        <f>'[1]8#楼销控'!AY19</f>
        <v>94.31</v>
      </c>
      <c r="D107" s="8">
        <f>'[1]8#楼销控'!Q19</f>
        <v>60</v>
      </c>
      <c r="E107" s="8"/>
      <c r="F107" s="8"/>
      <c r="G107" s="9">
        <f>'[1]8#楼销控'!AZ19</f>
        <v>7709.543263716229</v>
      </c>
      <c r="H107" s="9">
        <f>'[1]8#楼销控'!BA19</f>
        <v>727087.0252010776</v>
      </c>
      <c r="I107" s="9">
        <f>'[1]8#楼销控'!BB19</f>
        <v>8115.308698648662</v>
      </c>
      <c r="J107" s="9">
        <f>'[1]8#楼销控'!BC19</f>
        <v>765354.7633695554</v>
      </c>
      <c r="K107" s="12">
        <f t="shared" si="5"/>
        <v>0.05000000000000002</v>
      </c>
      <c r="L107" s="1">
        <f t="shared" si="6"/>
        <v>765355</v>
      </c>
      <c r="M107" s="1">
        <f t="shared" si="7"/>
        <v>-0.2366304446477443</v>
      </c>
    </row>
    <row r="108" spans="1:13" s="1" customFormat="1" ht="13.5">
      <c r="A108" s="8">
        <v>1</v>
      </c>
      <c r="B108" s="8">
        <f>'[1]8#楼销控'!AX20</f>
        <v>301</v>
      </c>
      <c r="C108" s="8">
        <f>'[1]8#楼销控'!AY20</f>
        <v>94.31</v>
      </c>
      <c r="D108" s="8">
        <f>'[1]8#楼销控'!Q20</f>
        <v>60</v>
      </c>
      <c r="E108" s="8"/>
      <c r="F108" s="8"/>
      <c r="G108" s="9">
        <f>'[1]8#楼销控'!AZ20</f>
        <v>7649.543263716229</v>
      </c>
      <c r="H108" s="9">
        <f>'[1]8#楼销控'!BA20</f>
        <v>721428.4252010776</v>
      </c>
      <c r="I108" s="9">
        <f>'[1]8#楼销控'!BB20</f>
        <v>8052.15080391182</v>
      </c>
      <c r="J108" s="9">
        <f>'[1]8#楼销控'!BC20</f>
        <v>759398.3423169238</v>
      </c>
      <c r="K108" s="12">
        <f t="shared" si="5"/>
        <v>0.04999999999999999</v>
      </c>
      <c r="L108" s="1">
        <f t="shared" si="6"/>
        <v>759398</v>
      </c>
      <c r="M108" s="1">
        <f t="shared" si="7"/>
        <v>0.34231692377943546</v>
      </c>
    </row>
    <row r="109" spans="1:13" s="1" customFormat="1" ht="13.5">
      <c r="A109" s="8">
        <v>1</v>
      </c>
      <c r="B109" s="8">
        <f>'[1]8#楼销控'!AX21</f>
        <v>201</v>
      </c>
      <c r="C109" s="8">
        <f>'[1]8#楼销控'!AY21</f>
        <v>94.31</v>
      </c>
      <c r="D109" s="8">
        <f>'[1]8#楼销控'!Q21</f>
        <v>60</v>
      </c>
      <c r="E109" s="8"/>
      <c r="F109" s="8"/>
      <c r="G109" s="9">
        <f>'[1]8#楼销控'!AZ21</f>
        <v>7274.543263716229</v>
      </c>
      <c r="H109" s="9">
        <f>'[1]8#楼销控'!BA21</f>
        <v>686062.1752010776</v>
      </c>
      <c r="I109" s="9">
        <f>'[1]8#楼销控'!BB21</f>
        <v>7657.413961806557</v>
      </c>
      <c r="J109" s="9">
        <f>'[1]8#楼销控'!BC21</f>
        <v>722170.7107379765</v>
      </c>
      <c r="K109" s="12">
        <f t="shared" si="5"/>
        <v>0.05000000000000008</v>
      </c>
      <c r="L109" s="1">
        <f t="shared" si="6"/>
        <v>722171</v>
      </c>
      <c r="M109" s="1">
        <f t="shared" si="7"/>
        <v>-0.28926202352158725</v>
      </c>
    </row>
    <row r="110" spans="1:13" ht="13.5">
      <c r="A110" s="8">
        <v>1</v>
      </c>
      <c r="B110" s="8">
        <f>'[1]8#楼销控'!AX22</f>
        <v>101</v>
      </c>
      <c r="C110" s="8">
        <f>'[1]8#楼销控'!AY22</f>
        <v>0</v>
      </c>
      <c r="D110" s="8">
        <f>'[1]8#楼销控'!Q22</f>
        <v>0</v>
      </c>
      <c r="E110" s="8"/>
      <c r="F110" s="8"/>
      <c r="G110" s="9">
        <f>'[1]8#楼销控'!AZ22</f>
        <v>0</v>
      </c>
      <c r="H110" s="9">
        <f>'[1]8#楼销控'!BA22</f>
        <v>0</v>
      </c>
      <c r="I110" s="9">
        <f>'[1]8#楼销控'!BB22</f>
        <v>0</v>
      </c>
      <c r="J110" s="9">
        <f>'[1]8#楼销控'!BC22</f>
        <v>0</v>
      </c>
      <c r="K110" s="12" t="e">
        <f t="shared" si="5"/>
        <v>#DIV/0!</v>
      </c>
      <c r="L110" s="1">
        <f t="shared" si="6"/>
        <v>0</v>
      </c>
      <c r="M110" s="1">
        <f t="shared" si="7"/>
        <v>0</v>
      </c>
    </row>
  </sheetData>
  <sheetProtection/>
  <mergeCells count="1">
    <mergeCell ref="A1:K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番茄卤蛋</dc:creator>
  <cp:keywords/>
  <dc:description/>
  <cp:lastModifiedBy>Dell</cp:lastModifiedBy>
  <dcterms:created xsi:type="dcterms:W3CDTF">2020-05-14T02:16:06Z</dcterms:created>
  <dcterms:modified xsi:type="dcterms:W3CDTF">2022-08-02T02:52:54Z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2052-11.1.0.11566</vt:lpwstr>
  </property>
  <property fmtid="{D5CDD505-2E9C-101B-9397-08002B2CF9AE}" pid="4" name="I">
    <vt:lpwstr>6907120EA7634D9C80BF95B1D3C1DC0D</vt:lpwstr>
  </property>
  <property fmtid="{D5CDD505-2E9C-101B-9397-08002B2CF9AE}" pid="5" name="KSOReadingLayo">
    <vt:bool>true</vt:bool>
  </property>
</Properties>
</file>